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66925"/>
  <xr:revisionPtr revIDLastSave="0" documentId="8_{A385BC1D-3715-4024-891A-9AEABB236905}" xr6:coauthVersionLast="44" xr6:coauthVersionMax="44" xr10:uidLastSave="{00000000-0000-0000-0000-000000000000}"/>
  <bookViews>
    <workbookView xWindow="1950" yWindow="1950" windowWidth="15375" windowHeight="7875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Tabelle1!$A$1:$X$53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1" i="1" l="1"/>
  <c r="F7" i="1" l="1"/>
  <c r="Q18" i="1" l="1"/>
  <c r="L32" i="1" l="1"/>
  <c r="R15" i="1" l="1"/>
  <c r="R13" i="1"/>
  <c r="R11" i="1"/>
  <c r="R9" i="1"/>
  <c r="R7" i="1"/>
  <c r="R17" i="1" l="1"/>
  <c r="J20" i="1"/>
  <c r="J21" i="1"/>
  <c r="J22" i="1"/>
  <c r="J23" i="1"/>
  <c r="J24" i="1"/>
  <c r="J25" i="1"/>
  <c r="J26" i="1"/>
  <c r="J27" i="1"/>
  <c r="J28" i="1"/>
  <c r="J29" i="1"/>
  <c r="J30" i="1"/>
  <c r="J19" i="1"/>
  <c r="C7" i="1"/>
  <c r="M30" i="1"/>
  <c r="M29" i="1"/>
  <c r="M28" i="1"/>
  <c r="M27" i="1"/>
  <c r="M26" i="1"/>
  <c r="M25" i="1"/>
  <c r="M24" i="1"/>
  <c r="M23" i="1"/>
  <c r="M22" i="1"/>
  <c r="M21" i="1"/>
  <c r="M20" i="1"/>
  <c r="F8" i="1" l="1"/>
  <c r="J15" i="1" l="1"/>
  <c r="O15" i="1" s="1"/>
  <c r="J11" i="1"/>
  <c r="J7" i="1"/>
  <c r="J14" i="1" l="1"/>
  <c r="O13" i="1"/>
  <c r="C11" i="1"/>
  <c r="J17" i="1" l="1"/>
  <c r="S13" i="1"/>
  <c r="S15" i="1"/>
  <c r="S7" i="1"/>
  <c r="S9" i="1"/>
  <c r="S11" i="1"/>
  <c r="W10" i="1"/>
  <c r="W11" i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M7" i="1"/>
  <c r="M8" i="1"/>
  <c r="M9" i="1"/>
  <c r="M10" i="1"/>
  <c r="M11" i="1"/>
  <c r="M12" i="1"/>
  <c r="M16" i="1"/>
  <c r="M17" i="1"/>
  <c r="M18" i="1"/>
  <c r="M19" i="1"/>
  <c r="M13" i="1"/>
  <c r="M14" i="1"/>
  <c r="M15" i="1"/>
  <c r="E16" i="1"/>
  <c r="F9" i="1"/>
  <c r="F10" i="1"/>
  <c r="F11" i="1"/>
  <c r="F12" i="1"/>
  <c r="F13" i="1"/>
  <c r="F14" i="1"/>
  <c r="O9" i="1"/>
  <c r="J10" i="1"/>
  <c r="C10" i="1"/>
  <c r="R19" i="1" l="1"/>
  <c r="M32" i="1"/>
  <c r="F16" i="1"/>
  <c r="R16" i="1"/>
  <c r="O7" i="1"/>
  <c r="C9" i="1"/>
  <c r="C13" i="1"/>
  <c r="J9" i="1"/>
  <c r="O11" i="1"/>
  <c r="C14" i="1"/>
  <c r="C12" i="1"/>
  <c r="C8" i="1"/>
  <c r="R10" i="1"/>
  <c r="J16" i="1"/>
  <c r="J18" i="1"/>
  <c r="J12" i="1"/>
  <c r="J13" i="1"/>
  <c r="J8" i="1"/>
  <c r="L33" i="1" l="1"/>
  <c r="S18" i="1"/>
  <c r="Q19" i="1" s="1"/>
  <c r="E17" i="1"/>
  <c r="Q26" i="1" l="1"/>
  <c r="Q28" i="1" s="1"/>
  <c r="Q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7" authorId="0" shapeId="0" xr:uid="{00000000-0006-0000-0000-000001000000}">
      <text>
        <r>
          <rPr>
            <b/>
            <u/>
            <sz val="12"/>
            <color indexed="10"/>
            <rFont val="Tahoma"/>
            <family val="2"/>
          </rPr>
          <t xml:space="preserve">ZU BEACHTEN!!!
</t>
        </r>
        <r>
          <rPr>
            <sz val="12"/>
            <color indexed="81"/>
            <rFont val="Tahoma"/>
            <family val="2"/>
          </rPr>
          <t xml:space="preserve">Der 1. Lk kann </t>
        </r>
        <r>
          <rPr>
            <b/>
            <sz val="12"/>
            <color indexed="81"/>
            <rFont val="Tahoma"/>
            <family val="2"/>
          </rPr>
          <t>nur</t>
        </r>
        <r>
          <rPr>
            <sz val="12"/>
            <color indexed="81"/>
            <rFont val="Tahoma"/>
            <family val="2"/>
          </rPr>
          <t xml:space="preserve"> aus den </t>
        </r>
        <r>
          <rPr>
            <b/>
            <sz val="12"/>
            <color indexed="13"/>
            <rFont val="Tahoma"/>
            <family val="2"/>
          </rPr>
          <t>GELBEN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Tahoma"/>
            <family val="2"/>
          </rPr>
          <t>Fächern ausgewählt werden.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7" authorId="0" shapeId="0" xr:uid="{809948D1-11C3-4ED2-852B-5E9B3B6EEC62}">
      <text>
        <r>
          <rPr>
            <b/>
            <sz val="12"/>
            <color indexed="81"/>
            <rFont val="Arial"/>
            <family val="2"/>
          </rPr>
          <t>bitte bachten:
kein Kurs mit 0 P!
max. 2 Kurse mit &lt; 5P!</t>
        </r>
      </text>
    </comment>
    <comment ref="I7" authorId="0" shapeId="0" xr:uid="{00000000-0006-0000-0000-000002000000}">
      <text>
        <r>
          <rPr>
            <b/>
            <u/>
            <sz val="12"/>
            <color indexed="10"/>
            <rFont val="Tahoma"/>
            <family val="2"/>
          </rPr>
          <t>ZU BEACHTEN!!!</t>
        </r>
        <r>
          <rPr>
            <b/>
            <u/>
            <sz val="12"/>
            <color indexed="81"/>
            <rFont val="Tahoma"/>
            <family val="2"/>
          </rPr>
          <t xml:space="preserve">
Einbringpflicht als P3:
</t>
        </r>
        <r>
          <rPr>
            <sz val="12"/>
            <color indexed="81"/>
            <rFont val="Tahoma"/>
            <family val="2"/>
          </rPr>
          <t xml:space="preserve">
sofern nicht bereits als Lk angewählt: </t>
        </r>
        <r>
          <rPr>
            <b/>
            <sz val="12"/>
            <color indexed="81"/>
            <rFont val="Tahoma"/>
            <family val="2"/>
          </rPr>
          <t>De</t>
        </r>
        <r>
          <rPr>
            <sz val="12"/>
            <color indexed="81"/>
            <rFont val="Tahoma"/>
            <family val="2"/>
          </rPr>
          <t xml:space="preserve"> oder </t>
        </r>
        <r>
          <rPr>
            <b/>
            <sz val="12"/>
            <color indexed="81"/>
            <rFont val="Tahoma"/>
            <family val="2"/>
          </rPr>
          <t xml:space="preserve">Ma, </t>
        </r>
        <r>
          <rPr>
            <b/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wenn De und Ma bereits als Lk: </t>
        </r>
        <r>
          <rPr>
            <b/>
            <sz val="12"/>
            <color indexed="81"/>
            <rFont val="Tahoma"/>
            <family val="2"/>
          </rPr>
          <t>1. FS</t>
        </r>
        <r>
          <rPr>
            <sz val="12"/>
            <color indexed="81"/>
            <rFont val="Tahoma"/>
            <family val="2"/>
          </rPr>
          <t xml:space="preserve"> oder </t>
        </r>
        <r>
          <rPr>
            <b/>
            <sz val="12"/>
            <color indexed="81"/>
            <rFont val="Tahoma"/>
            <family val="2"/>
          </rPr>
          <t>1. NW</t>
        </r>
      </text>
    </comment>
    <comment ref="L7" authorId="0" shapeId="0" xr:uid="{9881CEB8-DB7E-4278-A63D-1AB3E71340D6}">
      <text>
        <r>
          <rPr>
            <b/>
            <sz val="12"/>
            <color indexed="81"/>
            <rFont val="Arial"/>
            <family val="2"/>
          </rPr>
          <t xml:space="preserve">bitte bachten:
kein Kurs mit 0 P!
max. 6 Kurse &lt; 5P 
</t>
        </r>
        <r>
          <rPr>
            <b/>
            <u/>
            <sz val="12"/>
            <color indexed="81"/>
            <rFont val="Arial"/>
            <family val="2"/>
          </rPr>
          <t>(davon max. 2 LK!)</t>
        </r>
      </text>
    </comment>
    <comment ref="Q7" authorId="0" shapeId="0" xr:uid="{624591A6-DF00-4780-9B40-F54AABE31343}">
      <text>
        <r>
          <rPr>
            <b/>
            <sz val="12"/>
            <color indexed="81"/>
            <rFont val="Arial"/>
            <family val="2"/>
          </rPr>
          <t>bitte beachten:
keine Prüfung 0P!
max. 1 LK und 1 GK &lt; 5P!</t>
        </r>
      </text>
    </comment>
    <comment ref="E8" authorId="0" shapeId="0" xr:uid="{6A6FD667-B55E-4FAF-BA5E-FF20FF11F077}">
      <text>
        <r>
          <rPr>
            <b/>
            <sz val="12"/>
            <color indexed="81"/>
            <rFont val="Arial"/>
            <family val="2"/>
          </rPr>
          <t>bitte bachten:
kein Kurs mit 0 P!
max. 2 Kurse mit &lt; 5P!</t>
        </r>
      </text>
    </comment>
    <comment ref="L8" authorId="0" shapeId="0" xr:uid="{74F21559-3EEB-4F4D-A409-A9CECB0AC379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E9" authorId="0" shapeId="0" xr:uid="{53D3BCB0-1358-4658-A26A-FD7AE6C08400}">
      <text>
        <r>
          <rPr>
            <b/>
            <sz val="12"/>
            <color indexed="81"/>
            <rFont val="Arial"/>
            <family val="2"/>
          </rPr>
          <t>bitte bachten:
kein Kurs mit 0 P!
max. 2 Kurse mit &lt; 5P!</t>
        </r>
      </text>
    </comment>
    <comment ref="L9" authorId="0" shapeId="0" xr:uid="{7E73A59F-8A47-404E-97F4-1D550732E609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Q9" authorId="0" shapeId="0" xr:uid="{8A6FB1A9-2209-46F8-B1ED-AE5FFA8C2185}">
      <text>
        <r>
          <rPr>
            <b/>
            <sz val="12"/>
            <color indexed="81"/>
            <rFont val="Arial"/>
            <family val="2"/>
          </rPr>
          <t>bitte beachten:
keine Prüfung 0P!
max. 1 LK und 1 GK &lt; 5P!</t>
        </r>
      </text>
    </comment>
    <comment ref="E10" authorId="0" shapeId="0" xr:uid="{343CDFED-A564-4A9A-A916-20A2F5013907}">
      <text>
        <r>
          <rPr>
            <b/>
            <sz val="12"/>
            <color indexed="81"/>
            <rFont val="Arial"/>
            <family val="2"/>
          </rPr>
          <t>bitte bachten:
kein Kurs mit 0 P!
max. 2 Kurse mit &lt; 5P!</t>
        </r>
      </text>
    </comment>
    <comment ref="L10" authorId="0" shapeId="0" xr:uid="{0C2E29EF-80B6-447C-A6E1-D2D16E933FAD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B11" authorId="0" shapeId="0" xr:uid="{00000000-0006-0000-0000-000003000000}">
      <text>
        <r>
          <rPr>
            <b/>
            <u/>
            <sz val="12"/>
            <color indexed="10"/>
            <rFont val="Tahoma"/>
            <family val="2"/>
          </rPr>
          <t xml:space="preserve">ZU BEACHTEN!!!
</t>
        </r>
        <r>
          <rPr>
            <sz val="12"/>
            <color indexed="81"/>
            <rFont val="Tahoma"/>
            <family val="2"/>
          </rPr>
          <t xml:space="preserve">Der 2. Lk kann aus den </t>
        </r>
        <r>
          <rPr>
            <b/>
            <sz val="12"/>
            <color indexed="17"/>
            <rFont val="Tahoma"/>
            <family val="2"/>
          </rPr>
          <t>GRÜNEN</t>
        </r>
        <r>
          <rPr>
            <b/>
            <sz val="12"/>
            <color indexed="81"/>
            <rFont val="Tahoma"/>
            <family val="2"/>
          </rPr>
          <t xml:space="preserve"> und </t>
        </r>
        <r>
          <rPr>
            <b/>
            <sz val="12"/>
            <color indexed="13"/>
            <rFont val="Tahoma"/>
            <family val="2"/>
          </rPr>
          <t xml:space="preserve">GELBEN 
</t>
        </r>
        <r>
          <rPr>
            <sz val="12"/>
            <color indexed="81"/>
            <rFont val="Tahoma"/>
            <family val="2"/>
          </rPr>
          <t xml:space="preserve">Fächern ausgewählt werden.
</t>
        </r>
      </text>
    </comment>
    <comment ref="E11" authorId="0" shapeId="0" xr:uid="{B3CCE7D4-CD6C-4B41-BF11-28D82B3CC2BA}">
      <text>
        <r>
          <rPr>
            <b/>
            <sz val="12"/>
            <color indexed="81"/>
            <rFont val="Arial"/>
            <family val="2"/>
          </rPr>
          <t>bitte bachten:
kein Kurs mit 0 P!
max. 2 Kurse mit &lt; 5P!</t>
        </r>
      </text>
    </comment>
    <comment ref="I11" authorId="0" shapeId="0" xr:uid="{00000000-0006-0000-0000-000004000000}">
      <text>
        <r>
          <rPr>
            <b/>
            <u/>
            <sz val="12"/>
            <color indexed="10"/>
            <rFont val="Tahoma"/>
            <family val="2"/>
          </rPr>
          <t xml:space="preserve">ZU BEACHTEN!!!
</t>
        </r>
        <r>
          <rPr>
            <b/>
            <u/>
            <sz val="12"/>
            <color indexed="81"/>
            <rFont val="Tahoma"/>
            <family val="2"/>
          </rPr>
          <t>Einbringpflicht als P4:</t>
        </r>
        <r>
          <rPr>
            <b/>
            <u/>
            <sz val="12"/>
            <color indexed="10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Das Fach</t>
        </r>
        <r>
          <rPr>
            <sz val="12"/>
            <color indexed="81"/>
            <rFont val="Tahoma"/>
            <family val="2"/>
          </rPr>
          <t xml:space="preserve"> innerhalb der Fächer 
De - Ma - 1. FS/1. NW, 
</t>
        </r>
        <r>
          <rPr>
            <b/>
            <sz val="12"/>
            <color indexed="81"/>
            <rFont val="Tahoma"/>
            <family val="2"/>
          </rPr>
          <t>welches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>noch nicht</t>
        </r>
        <r>
          <rPr>
            <sz val="12"/>
            <color indexed="81"/>
            <rFont val="Tahoma"/>
            <family val="2"/>
          </rPr>
          <t xml:space="preserve"> als Lk oder P3 ausgewählt wurde.</t>
        </r>
      </text>
    </comment>
    <comment ref="L11" authorId="0" shapeId="0" xr:uid="{B56BF3CB-0288-4504-9FAC-6218EA4BEBE5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Q11" authorId="0" shapeId="0" xr:uid="{DEEAF4C5-B64B-4661-B566-4CEDEB7A49A6}">
      <text>
        <r>
          <rPr>
            <b/>
            <sz val="12"/>
            <color indexed="81"/>
            <rFont val="Arial"/>
            <family val="2"/>
          </rPr>
          <t>bitte beachten:
keine Prüfung 0P!
max. 1 LK und 1 GK &lt; 5P!</t>
        </r>
      </text>
    </comment>
    <comment ref="E12" authorId="0" shapeId="0" xr:uid="{60C0A884-E1E4-48AE-AE21-FF5E0C19806D}">
      <text>
        <r>
          <rPr>
            <b/>
            <sz val="12"/>
            <color indexed="81"/>
            <rFont val="Arial"/>
            <family val="2"/>
          </rPr>
          <t>bitte bachten:
kein Kurs mit 0 P!
max. 2 Kurse mit &lt; 5P!</t>
        </r>
      </text>
    </comment>
    <comment ref="L12" authorId="0" shapeId="0" xr:uid="{8FE4E069-3278-4004-8139-E8D3E9573377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E13" authorId="0" shapeId="0" xr:uid="{92BF301F-5EF9-4F66-97B3-7B29B51DD4FC}">
      <text>
        <r>
          <rPr>
            <b/>
            <sz val="12"/>
            <color indexed="81"/>
            <rFont val="Arial"/>
            <family val="2"/>
          </rPr>
          <t>bitte bachten:
kein Kurs mit 0 P!
max. 2 Kurse mit &lt; 5P!</t>
        </r>
      </text>
    </comment>
    <comment ref="L13" authorId="0" shapeId="0" xr:uid="{D8205B6B-50B0-4274-A76F-D6EE2372C1AA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Q13" authorId="0" shapeId="0" xr:uid="{C8636E2F-62A2-4E4C-9178-878A5ED82099}">
      <text>
        <r>
          <rPr>
            <b/>
            <sz val="12"/>
            <color indexed="81"/>
            <rFont val="Arial"/>
            <family val="2"/>
          </rPr>
          <t>bitte beachten:
keine Prüfung 0P!
max. 1 LK und 1 GK &lt; 5P!</t>
        </r>
      </text>
    </comment>
    <comment ref="E14" authorId="0" shapeId="0" xr:uid="{C6C32825-B70D-411E-B648-0F62718C5AEA}">
      <text>
        <r>
          <rPr>
            <b/>
            <sz val="12"/>
            <color indexed="81"/>
            <rFont val="Arial"/>
            <family val="2"/>
          </rPr>
          <t>bitte bachten:
kein Kurs mit 0 P!
max. 2 Kurse mit &lt; 5P!</t>
        </r>
      </text>
    </comment>
    <comment ref="L14" authorId="0" shapeId="0" xr:uid="{D47D7BA5-7831-450E-957D-B66EF0D4F927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I15" authorId="0" shapeId="0" xr:uid="{00000000-0006-0000-0000-000005000000}">
      <text>
        <r>
          <rPr>
            <b/>
            <u/>
            <sz val="12"/>
            <color indexed="10"/>
            <rFont val="Tahoma"/>
            <family val="2"/>
          </rPr>
          <t xml:space="preserve">ZU BEACHTEN!!!
</t>
        </r>
        <r>
          <rPr>
            <sz val="12"/>
            <color indexed="81"/>
            <rFont val="Tahoma"/>
            <family val="2"/>
          </rPr>
          <t xml:space="preserve">Als P5 kann ein beliebiges Fach ausgewählt werden.
</t>
        </r>
        <r>
          <rPr>
            <b/>
            <sz val="12"/>
            <color indexed="81"/>
            <rFont val="Tahoma"/>
            <family val="2"/>
          </rPr>
          <t>Vorraussetzungen</t>
        </r>
        <r>
          <rPr>
            <sz val="12"/>
            <color indexed="81"/>
            <rFont val="Tahoma"/>
            <family val="2"/>
          </rPr>
          <t xml:space="preserve">: 
1. Im </t>
        </r>
        <r>
          <rPr>
            <b/>
            <u/>
            <sz val="12"/>
            <color indexed="81"/>
            <rFont val="Tahoma"/>
            <family val="2"/>
          </rPr>
          <t>schriftlichen</t>
        </r>
        <r>
          <rPr>
            <sz val="12"/>
            <color indexed="81"/>
            <rFont val="Tahoma"/>
            <family val="2"/>
          </rPr>
          <t xml:space="preserve"> Abitur müssen zwei Aufgabenfelder abgedeckt sein.
2. Im schriftlichen und mündlichen Abitur müssen zusammen alle drei Aufgabenfelder abgedeckt sein.
3. Das Prüfungsfach wurde von Q1 bis Q4 belegt.
</t>
        </r>
        <r>
          <rPr>
            <b/>
            <sz val="12"/>
            <color indexed="81"/>
            <rFont val="Tahoma"/>
            <family val="2"/>
          </rPr>
          <t>Für Sport gilt:</t>
        </r>
        <r>
          <rPr>
            <sz val="12"/>
            <color indexed="81"/>
            <rFont val="Tahoma"/>
            <family val="2"/>
          </rPr>
          <t xml:space="preserve"> - Sport muss während der gesamten Qualifikationsphase dreistündig unterrichtet worden sein
Ins Abitur können nur bis zu drei GKs in die Gesamtqualifikation eingebracht werden.
Ist das 5.Prüfungsfach eine</t>
        </r>
        <r>
          <rPr>
            <b/>
            <sz val="12"/>
            <color indexed="81"/>
            <rFont val="Tahoma"/>
            <family val="2"/>
          </rPr>
          <t xml:space="preserve"> besondere Lernleistung (BLL)</t>
        </r>
        <r>
          <rPr>
            <sz val="12"/>
            <color indexed="81"/>
            <rFont val="Tahoma"/>
            <family val="2"/>
          </rPr>
          <t xml:space="preserve">, gibt es </t>
        </r>
        <r>
          <rPr>
            <u/>
            <sz val="12"/>
            <color indexed="81"/>
            <rFont val="Tahoma"/>
            <family val="2"/>
          </rPr>
          <t xml:space="preserve">keine </t>
        </r>
        <r>
          <rPr>
            <sz val="12"/>
            <color indexed="81"/>
            <rFont val="Tahoma"/>
            <family val="2"/>
          </rPr>
          <t>Verpflichtung zur Einbringung von vier Kursen eines Referenzfaches.</t>
        </r>
      </text>
    </comment>
    <comment ref="L15" authorId="0" shapeId="0" xr:uid="{0B883ECF-3426-4BD4-BA80-B440B0132F5B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N15" authorId="0" shapeId="0" xr:uid="{00000000-0006-0000-0000-000006000000}">
      <text>
        <r>
          <rPr>
            <sz val="12"/>
            <color indexed="81"/>
            <rFont val="Tahoma"/>
            <family val="2"/>
          </rPr>
          <t xml:space="preserve">Ist das 5.Prüfungsfach eine </t>
        </r>
        <r>
          <rPr>
            <b/>
            <sz val="12"/>
            <color indexed="81"/>
            <rFont val="Tahoma"/>
            <family val="2"/>
          </rPr>
          <t xml:space="preserve">besondere Lernleistung (BLL), </t>
        </r>
        <r>
          <rPr>
            <sz val="12"/>
            <color indexed="81"/>
            <rFont val="Tahoma"/>
            <family val="2"/>
          </rPr>
          <t xml:space="preserve">gibt es </t>
        </r>
        <r>
          <rPr>
            <u/>
            <sz val="12"/>
            <color indexed="81"/>
            <rFont val="Tahoma"/>
            <family val="2"/>
          </rPr>
          <t xml:space="preserve">keine </t>
        </r>
        <r>
          <rPr>
            <sz val="12"/>
            <color indexed="81"/>
            <rFont val="Tahoma"/>
            <family val="2"/>
          </rPr>
          <t xml:space="preserve">Verpflichtung zur Einbringung von vier Kursen eines Referenzfaches.
Die </t>
        </r>
        <r>
          <rPr>
            <b/>
            <sz val="12"/>
            <color indexed="81"/>
            <rFont val="Tahoma"/>
            <family val="2"/>
          </rPr>
          <t>BLL</t>
        </r>
        <r>
          <rPr>
            <sz val="12"/>
            <color indexed="81"/>
            <rFont val="Tahoma"/>
            <family val="2"/>
          </rPr>
          <t xml:space="preserve"> kann aber einem Referenzfach oder einem Aufgabenfeld zugeordnet werden. 
Mit der Zuordnung zu einem Aufgabenfeld kann die Verpflichtung zur Abdeckung der drei Aufgabenfelder erfüllt werden.  
Das Ergebnis der BLL (Dokumentation + Kolloquium) wird im Abitur analog zu den anderen Prüfungsleistungen vierfach gewertet.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5" authorId="0" shapeId="0" xr:uid="{639F0C8E-B94F-4AB8-A2A6-E2013D64043A}">
      <text>
        <r>
          <rPr>
            <b/>
            <sz val="12"/>
            <color indexed="81"/>
            <rFont val="Arial"/>
            <family val="2"/>
          </rPr>
          <t>bitte beachten:
keine Prüfung 0P!
max. 1 LK und 1 GK &lt; 5P!</t>
        </r>
      </text>
    </comment>
    <comment ref="L16" authorId="0" shapeId="0" xr:uid="{BD7675A2-4886-47BC-9C94-EC75D37153E1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L17" authorId="0" shapeId="0" xr:uid="{F74E6B6E-8FBD-4C49-AFFB-EC3D70ED4D73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L18" authorId="0" shapeId="0" xr:uid="{7AD9AEA8-9E0B-4C51-A638-6107FBB85299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I19" authorId="0" shapeId="0" xr:uid="{00000000-0006-0000-0000-000007000000}">
      <text>
        <r>
          <rPr>
            <b/>
            <u/>
            <sz val="12"/>
            <color indexed="10"/>
            <rFont val="Tahoma"/>
            <family val="2"/>
          </rPr>
          <t xml:space="preserve">ZU BEACHTEN!!!
</t>
        </r>
        <r>
          <rPr>
            <sz val="12"/>
            <color indexed="81"/>
            <rFont val="Tahoma"/>
            <family val="2"/>
          </rPr>
          <t xml:space="preserve">Die verbleibenden Gks setzen sich aus den Kursen zusammen, die noch verpflichtend erfüllt werden müssen. Es besteht folgende </t>
        </r>
        <r>
          <rPr>
            <b/>
            <sz val="12"/>
            <color indexed="81"/>
            <rFont val="Tahoma"/>
            <family val="2"/>
          </rPr>
          <t>Einbringpflicht</t>
        </r>
        <r>
          <rPr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Tahoma"/>
            <family val="2"/>
          </rPr>
          <t>AF I:</t>
        </r>
        <r>
          <rPr>
            <sz val="12"/>
            <color indexed="81"/>
            <rFont val="Tahoma"/>
            <family val="2"/>
          </rPr>
          <t xml:space="preserve">
4 x Deutsch
4 x FS
2 x Kunst, Musik oder DS
</t>
        </r>
        <r>
          <rPr>
            <b/>
            <sz val="12"/>
            <color indexed="81"/>
            <rFont val="Tahoma"/>
            <family val="2"/>
          </rPr>
          <t xml:space="preserve">AF II:
</t>
        </r>
        <r>
          <rPr>
            <sz val="12"/>
            <color indexed="81"/>
            <rFont val="Tahoma"/>
            <family val="2"/>
          </rPr>
          <t xml:space="preserve">2 x PW
2 x Ge  (Q3 + Q4)
+ zusätzlich 2 weitere Kurse aus AF II
</t>
        </r>
        <r>
          <rPr>
            <i/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AF III:
</t>
        </r>
        <r>
          <rPr>
            <sz val="12"/>
            <color indexed="81"/>
            <rFont val="Tahoma"/>
            <family val="2"/>
          </rPr>
          <t xml:space="preserve">4 x Ma
4 x NW
</t>
        </r>
        <r>
          <rPr>
            <b/>
            <sz val="12"/>
            <color indexed="81"/>
            <rFont val="Tahoma"/>
            <family val="2"/>
          </rPr>
          <t>zusätzlich</t>
        </r>
        <r>
          <rPr>
            <sz val="12"/>
            <color indexed="81"/>
            <rFont val="Tahoma"/>
            <family val="2"/>
          </rPr>
          <t xml:space="preserve"> müssen entweder </t>
        </r>
        <r>
          <rPr>
            <b/>
            <sz val="12"/>
            <color indexed="81"/>
            <rFont val="Tahoma"/>
            <family val="2"/>
          </rPr>
          <t>2 x 2. FS</t>
        </r>
        <r>
          <rPr>
            <sz val="12"/>
            <color indexed="81"/>
            <rFont val="Tahoma"/>
            <family val="2"/>
          </rPr>
          <t xml:space="preserve"> oder 
</t>
        </r>
        <r>
          <rPr>
            <b/>
            <sz val="12"/>
            <color indexed="81"/>
            <rFont val="Tahoma"/>
            <family val="2"/>
          </rPr>
          <t>2 x 2. NW</t>
        </r>
        <r>
          <rPr>
            <sz val="12"/>
            <color indexed="81"/>
            <rFont val="Tahoma"/>
            <family val="2"/>
          </rPr>
          <t xml:space="preserve"> eingebracht werden 
</t>
        </r>
        <r>
          <rPr>
            <i/>
            <sz val="12"/>
            <color indexed="81"/>
            <rFont val="Tahoma"/>
            <family val="2"/>
          </rPr>
          <t>außerdem stehen die Studienfahrt oder der Projektkurs zur Wahl, wenn obige Verpflichtungen hinreichend erfüllt sind</t>
        </r>
      </text>
    </comment>
    <comment ref="L19" authorId="0" shapeId="0" xr:uid="{023BDDE6-9462-43F5-962C-391502D03D7F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B20" authorId="0" shapeId="0" xr:uid="{00000000-0006-0000-0000-000008000000}">
      <text>
        <r>
          <rPr>
            <b/>
            <sz val="10"/>
            <color indexed="10"/>
            <rFont val="Tahoma"/>
            <family val="2"/>
          </rPr>
          <t>ZU BEACHTEN!!!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Belegpflicht:</t>
        </r>
        <r>
          <rPr>
            <sz val="10"/>
            <color indexed="81"/>
            <rFont val="Tahoma"/>
            <family val="2"/>
          </rPr>
          <t xml:space="preserve">    
                        bis Ende Q4: D; 1. FS;  Re;  Ge;  M; 1. NW;  Sp
                        bis Ende Q3: PW (an der Stiftsschule)
                        bis Ende Q2: Ku, Mu od. DS; + entweder 2.FS oder 2.NW
</t>
        </r>
        <r>
          <rPr>
            <b/>
            <sz val="10"/>
            <color indexed="81"/>
            <rFont val="Tahoma"/>
            <family val="2"/>
          </rPr>
          <t>Verpflichtende Prüfungsfächer:</t>
        </r>
        <r>
          <rPr>
            <sz val="10"/>
            <color indexed="81"/>
            <rFont val="Tahoma"/>
            <family val="2"/>
          </rPr>
          <t xml:space="preserve"> 
D </t>
        </r>
        <r>
          <rPr>
            <u/>
            <sz val="10"/>
            <color indexed="81"/>
            <rFont val="Tahoma"/>
            <family val="2"/>
          </rPr>
          <t>und</t>
        </r>
        <r>
          <rPr>
            <sz val="10"/>
            <color indexed="81"/>
            <rFont val="Tahoma"/>
            <family val="2"/>
          </rPr>
          <t xml:space="preserve"> M und außerdem FS oder NW
(Diese Prüfungsfächer können </t>
        </r>
        <r>
          <rPr>
            <u/>
            <sz val="10"/>
            <color indexed="81"/>
            <rFont val="Tahoma"/>
            <family val="2"/>
          </rPr>
          <t>nicht</t>
        </r>
        <r>
          <rPr>
            <sz val="10"/>
            <color indexed="81"/>
            <rFont val="Tahoma"/>
            <family val="2"/>
          </rPr>
          <t xml:space="preserve"> durch eine besondere Lernleistung ersetzt werden!)
</t>
        </r>
        <r>
          <rPr>
            <b/>
            <sz val="10"/>
            <color indexed="81"/>
            <rFont val="Tahoma"/>
            <family val="2"/>
          </rPr>
          <t>Einbringpflicht:</t>
        </r>
        <r>
          <rPr>
            <sz val="10"/>
            <color indexed="81"/>
            <rFont val="Tahoma"/>
            <family val="2"/>
          </rPr>
          <t xml:space="preserve">       
                   AF I :   4x D ; 4x 1.FS; 2x Ku, Mu oder DS
                               </t>
        </r>
        <r>
          <rPr>
            <sz val="10"/>
            <color indexed="48"/>
            <rFont val="Tahoma"/>
            <family val="2"/>
          </rPr>
          <t>2x 2.FS (oder 2.NW)</t>
        </r>
        <r>
          <rPr>
            <sz val="10"/>
            <color indexed="81"/>
            <rFont val="Tahoma"/>
            <family val="2"/>
          </rPr>
          <t xml:space="preserve">
                   AF II:   2x PW
                               2x Ge (Q3 und Q4)
                               zwei weitere Kurse aus dem AF II
                   AF III: 4x M
                               4x 1.NW
                             </t>
        </r>
        <r>
          <rPr>
            <sz val="10"/>
            <color indexed="48"/>
            <rFont val="Tahoma"/>
            <family val="2"/>
          </rPr>
          <t xml:space="preserve">  2x 2.NW (oder 2.FS)</t>
        </r>
      </text>
    </comment>
    <comment ref="I20" authorId="0" shapeId="0" xr:uid="{00000000-0006-0000-0000-000009000000}">
      <text>
        <r>
          <rPr>
            <b/>
            <u/>
            <sz val="12"/>
            <color indexed="10"/>
            <rFont val="Tahoma"/>
            <family val="2"/>
          </rPr>
          <t xml:space="preserve">ZU BEACHTEN!!!
</t>
        </r>
        <r>
          <rPr>
            <sz val="12"/>
            <color indexed="81"/>
            <rFont val="Tahoma"/>
            <family val="2"/>
          </rPr>
          <t xml:space="preserve">Die verbleibenden Gks setzen sich aus den Kursen zusammen, die noch verpflichtend erfüllt werden müssen. Es betsteht folgende </t>
        </r>
        <r>
          <rPr>
            <b/>
            <sz val="12"/>
            <color indexed="81"/>
            <rFont val="Tahoma"/>
            <family val="2"/>
          </rPr>
          <t>Einbringpflicht</t>
        </r>
        <r>
          <rPr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Tahoma"/>
            <family val="2"/>
          </rPr>
          <t>AF I:</t>
        </r>
        <r>
          <rPr>
            <sz val="12"/>
            <color indexed="81"/>
            <rFont val="Tahoma"/>
            <family val="2"/>
          </rPr>
          <t xml:space="preserve">
4 x Deutsch
4 x FS
2 x Kunst, Musik oder DS
</t>
        </r>
        <r>
          <rPr>
            <b/>
            <sz val="12"/>
            <color indexed="81"/>
            <rFont val="Tahoma"/>
            <family val="2"/>
          </rPr>
          <t xml:space="preserve">AF II:
</t>
        </r>
        <r>
          <rPr>
            <sz val="12"/>
            <color indexed="81"/>
            <rFont val="Tahoma"/>
            <family val="2"/>
          </rPr>
          <t xml:space="preserve">2 x PW
2 x Ge  (Q3 + Q4)
+ zusätzlich 2 weitere Kurse aus AF II
</t>
        </r>
        <r>
          <rPr>
            <i/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AF III:
</t>
        </r>
        <r>
          <rPr>
            <sz val="12"/>
            <color indexed="81"/>
            <rFont val="Tahoma"/>
            <family val="2"/>
          </rPr>
          <t xml:space="preserve">4 x Ma
4 x NW
</t>
        </r>
        <r>
          <rPr>
            <b/>
            <i/>
            <sz val="12"/>
            <color indexed="81"/>
            <rFont val="Tahoma"/>
            <family val="2"/>
          </rPr>
          <t>zusätzlich</t>
        </r>
        <r>
          <rPr>
            <i/>
            <sz val="12"/>
            <color indexed="81"/>
            <rFont val="Tahoma"/>
            <family val="2"/>
          </rPr>
          <t xml:space="preserve"> müssen entweder </t>
        </r>
        <r>
          <rPr>
            <b/>
            <i/>
            <sz val="12"/>
            <color indexed="81"/>
            <rFont val="Tahoma"/>
            <family val="2"/>
          </rPr>
          <t>2 x 2. FS</t>
        </r>
        <r>
          <rPr>
            <i/>
            <sz val="12"/>
            <color indexed="81"/>
            <rFont val="Tahoma"/>
            <family val="2"/>
          </rPr>
          <t xml:space="preserve"> oder 
</t>
        </r>
        <r>
          <rPr>
            <b/>
            <i/>
            <sz val="12"/>
            <color indexed="81"/>
            <rFont val="Tahoma"/>
            <family val="2"/>
          </rPr>
          <t>2 x 2. NW</t>
        </r>
        <r>
          <rPr>
            <i/>
            <sz val="12"/>
            <color indexed="81"/>
            <rFont val="Tahoma"/>
            <family val="2"/>
          </rPr>
          <t xml:space="preserve"> eingebracht werden 
außerdem stehen die Studienfahrt oder der Projektkurs zur Wahl, wenn obige Verpflichtungen hinreichend erfüllt sind</t>
        </r>
      </text>
    </comment>
    <comment ref="L20" authorId="0" shapeId="0" xr:uid="{8FB8D104-1CCD-4F89-B1F9-A3462AA3B4EB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I21" authorId="0" shapeId="0" xr:uid="{00000000-0006-0000-0000-00000A000000}">
      <text>
        <r>
          <rPr>
            <b/>
            <u/>
            <sz val="12"/>
            <color indexed="10"/>
            <rFont val="Tahoma"/>
            <family val="2"/>
          </rPr>
          <t xml:space="preserve">ZU BEACHTEN!!!
</t>
        </r>
        <r>
          <rPr>
            <sz val="12"/>
            <color indexed="81"/>
            <rFont val="Tahoma"/>
            <family val="2"/>
          </rPr>
          <t xml:space="preserve">Die verbleibenden Gks setzen sich aus den Kursen zusammen, die noch verpflichtend erfüllt werden müssen. Es betsteht folgende </t>
        </r>
        <r>
          <rPr>
            <b/>
            <sz val="12"/>
            <color indexed="81"/>
            <rFont val="Tahoma"/>
            <family val="2"/>
          </rPr>
          <t>Einbringpflicht</t>
        </r>
        <r>
          <rPr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Tahoma"/>
            <family val="2"/>
          </rPr>
          <t>AF I:</t>
        </r>
        <r>
          <rPr>
            <sz val="12"/>
            <color indexed="81"/>
            <rFont val="Tahoma"/>
            <family val="2"/>
          </rPr>
          <t xml:space="preserve">
4 x Deutsch
4 x FS
2 x Kunst, Musik oder DS
</t>
        </r>
        <r>
          <rPr>
            <b/>
            <sz val="12"/>
            <color indexed="81"/>
            <rFont val="Tahoma"/>
            <family val="2"/>
          </rPr>
          <t xml:space="preserve">AF II:
</t>
        </r>
        <r>
          <rPr>
            <sz val="12"/>
            <color indexed="81"/>
            <rFont val="Tahoma"/>
            <family val="2"/>
          </rPr>
          <t xml:space="preserve">2 x PW
2 x Ge  (Q3 + Q4)
+ zusätzlich 2 weitere Kurse aus AF II
</t>
        </r>
        <r>
          <rPr>
            <i/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AF III:
</t>
        </r>
        <r>
          <rPr>
            <sz val="12"/>
            <color indexed="81"/>
            <rFont val="Tahoma"/>
            <family val="2"/>
          </rPr>
          <t xml:space="preserve">4 x Ma
4 x NW
</t>
        </r>
        <r>
          <rPr>
            <b/>
            <i/>
            <sz val="12"/>
            <color indexed="81"/>
            <rFont val="Tahoma"/>
            <family val="2"/>
          </rPr>
          <t>zusätzlich</t>
        </r>
        <r>
          <rPr>
            <i/>
            <sz val="12"/>
            <color indexed="81"/>
            <rFont val="Tahoma"/>
            <family val="2"/>
          </rPr>
          <t xml:space="preserve"> müssen entweder </t>
        </r>
        <r>
          <rPr>
            <b/>
            <i/>
            <sz val="12"/>
            <color indexed="81"/>
            <rFont val="Tahoma"/>
            <family val="2"/>
          </rPr>
          <t>2 x 2. FS</t>
        </r>
        <r>
          <rPr>
            <i/>
            <sz val="12"/>
            <color indexed="81"/>
            <rFont val="Tahoma"/>
            <family val="2"/>
          </rPr>
          <t xml:space="preserve"> oder 
</t>
        </r>
        <r>
          <rPr>
            <b/>
            <i/>
            <sz val="12"/>
            <color indexed="81"/>
            <rFont val="Tahoma"/>
            <family val="2"/>
          </rPr>
          <t>2 x 2. NW</t>
        </r>
        <r>
          <rPr>
            <i/>
            <sz val="12"/>
            <color indexed="81"/>
            <rFont val="Tahoma"/>
            <family val="2"/>
          </rPr>
          <t xml:space="preserve"> eingebracht werden 
außerdem stehen die Studienfahrt oder der Projektkurs zur Wahl, wenn obige Verpflichtungen hinreichend erfüllt sind</t>
        </r>
      </text>
    </comment>
    <comment ref="L21" authorId="0" shapeId="0" xr:uid="{8FDC063F-2289-4626-8874-FDDEFC370CA0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I22" authorId="0" shapeId="0" xr:uid="{00000000-0006-0000-0000-00000B000000}">
      <text>
        <r>
          <rPr>
            <b/>
            <u/>
            <sz val="12"/>
            <color indexed="10"/>
            <rFont val="Tahoma"/>
            <family val="2"/>
          </rPr>
          <t xml:space="preserve">ZU BEACHTEN!!!
</t>
        </r>
        <r>
          <rPr>
            <sz val="12"/>
            <color indexed="81"/>
            <rFont val="Tahoma"/>
            <family val="2"/>
          </rPr>
          <t xml:space="preserve">Die verbleibenden Gks setzen sich aus den Kursen zusammen, die noch verpflichtend erfüllt werden müssen. Es betsteht folgende </t>
        </r>
        <r>
          <rPr>
            <b/>
            <sz val="12"/>
            <color indexed="81"/>
            <rFont val="Tahoma"/>
            <family val="2"/>
          </rPr>
          <t>Einbringpflicht</t>
        </r>
        <r>
          <rPr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Tahoma"/>
            <family val="2"/>
          </rPr>
          <t>AF I:</t>
        </r>
        <r>
          <rPr>
            <sz val="12"/>
            <color indexed="81"/>
            <rFont val="Tahoma"/>
            <family val="2"/>
          </rPr>
          <t xml:space="preserve">
4 x Deutsch
4 x FS
2 x Kunst, Musik oder DS
</t>
        </r>
        <r>
          <rPr>
            <b/>
            <sz val="12"/>
            <color indexed="81"/>
            <rFont val="Tahoma"/>
            <family val="2"/>
          </rPr>
          <t xml:space="preserve">AF II:
</t>
        </r>
        <r>
          <rPr>
            <sz val="12"/>
            <color indexed="81"/>
            <rFont val="Tahoma"/>
            <family val="2"/>
          </rPr>
          <t xml:space="preserve">2 x PW
2 x Ge  (Q3 + Q4)
+ zusätzlich 2 weitere Kurse aus AF II
</t>
        </r>
        <r>
          <rPr>
            <i/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AF III:
</t>
        </r>
        <r>
          <rPr>
            <sz val="12"/>
            <color indexed="81"/>
            <rFont val="Tahoma"/>
            <family val="2"/>
          </rPr>
          <t xml:space="preserve">4 x Ma
4 x NW
</t>
        </r>
        <r>
          <rPr>
            <b/>
            <i/>
            <sz val="12"/>
            <color indexed="81"/>
            <rFont val="Tahoma"/>
            <family val="2"/>
          </rPr>
          <t>zusätzlich</t>
        </r>
        <r>
          <rPr>
            <i/>
            <sz val="12"/>
            <color indexed="81"/>
            <rFont val="Tahoma"/>
            <family val="2"/>
          </rPr>
          <t xml:space="preserve"> müssen entweder </t>
        </r>
        <r>
          <rPr>
            <b/>
            <i/>
            <sz val="12"/>
            <color indexed="81"/>
            <rFont val="Tahoma"/>
            <family val="2"/>
          </rPr>
          <t>2 x 2. FS</t>
        </r>
        <r>
          <rPr>
            <i/>
            <sz val="12"/>
            <color indexed="81"/>
            <rFont val="Tahoma"/>
            <family val="2"/>
          </rPr>
          <t xml:space="preserve"> oder 
</t>
        </r>
        <r>
          <rPr>
            <b/>
            <i/>
            <sz val="12"/>
            <color indexed="81"/>
            <rFont val="Tahoma"/>
            <family val="2"/>
          </rPr>
          <t>2 x 2. NW</t>
        </r>
        <r>
          <rPr>
            <i/>
            <sz val="12"/>
            <color indexed="81"/>
            <rFont val="Tahoma"/>
            <family val="2"/>
          </rPr>
          <t xml:space="preserve"> eingebracht werden 
außerdem stehen die Studienfahrt oder der Projektkurs zur Wahl, wenn obige Verpflichtungen hinreichend erfüllt sind</t>
        </r>
      </text>
    </comment>
    <comment ref="L22" authorId="0" shapeId="0" xr:uid="{E24F2C98-D823-42ED-B8F6-6ADD5DA0DDCB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I23" authorId="0" shapeId="0" xr:uid="{00000000-0006-0000-0000-00000C000000}">
      <text>
        <r>
          <rPr>
            <b/>
            <u/>
            <sz val="12"/>
            <color indexed="10"/>
            <rFont val="Tahoma"/>
            <family val="2"/>
          </rPr>
          <t xml:space="preserve">ZU BEACHTEN!!!
</t>
        </r>
        <r>
          <rPr>
            <sz val="12"/>
            <color indexed="81"/>
            <rFont val="Tahoma"/>
            <family val="2"/>
          </rPr>
          <t xml:space="preserve">Die verbleibenden Gks setzen sich aus den Kursen zusammen, die noch verpflichtend erfüllt werden müssen. Es betsteht folgende </t>
        </r>
        <r>
          <rPr>
            <b/>
            <sz val="12"/>
            <color indexed="81"/>
            <rFont val="Tahoma"/>
            <family val="2"/>
          </rPr>
          <t>Einbringpflicht</t>
        </r>
        <r>
          <rPr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Tahoma"/>
            <family val="2"/>
          </rPr>
          <t>AF I:</t>
        </r>
        <r>
          <rPr>
            <sz val="12"/>
            <color indexed="81"/>
            <rFont val="Tahoma"/>
            <family val="2"/>
          </rPr>
          <t xml:space="preserve">
4 x Deutsch
4 x FS
2 x Kunst, Musik oder DS
</t>
        </r>
        <r>
          <rPr>
            <b/>
            <sz val="12"/>
            <color indexed="81"/>
            <rFont val="Tahoma"/>
            <family val="2"/>
          </rPr>
          <t xml:space="preserve">AF II:
</t>
        </r>
        <r>
          <rPr>
            <sz val="12"/>
            <color indexed="81"/>
            <rFont val="Tahoma"/>
            <family val="2"/>
          </rPr>
          <t xml:space="preserve">2 x PW
2 x Ge  (Q3 + Q4)
+ zusätzlich 2 weitere Kurse aus AF II
</t>
        </r>
        <r>
          <rPr>
            <i/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AF III:
</t>
        </r>
        <r>
          <rPr>
            <sz val="12"/>
            <color indexed="81"/>
            <rFont val="Tahoma"/>
            <family val="2"/>
          </rPr>
          <t xml:space="preserve">4 x Ma
4 x NW
</t>
        </r>
        <r>
          <rPr>
            <b/>
            <i/>
            <sz val="12"/>
            <color indexed="81"/>
            <rFont val="Tahoma"/>
            <family val="2"/>
          </rPr>
          <t>zusätzlich</t>
        </r>
        <r>
          <rPr>
            <i/>
            <sz val="12"/>
            <color indexed="81"/>
            <rFont val="Tahoma"/>
            <family val="2"/>
          </rPr>
          <t xml:space="preserve"> müssen entweder </t>
        </r>
        <r>
          <rPr>
            <b/>
            <i/>
            <sz val="12"/>
            <color indexed="81"/>
            <rFont val="Tahoma"/>
            <family val="2"/>
          </rPr>
          <t>2 x 2. FS</t>
        </r>
        <r>
          <rPr>
            <i/>
            <sz val="12"/>
            <color indexed="81"/>
            <rFont val="Tahoma"/>
            <family val="2"/>
          </rPr>
          <t xml:space="preserve"> oder 
</t>
        </r>
        <r>
          <rPr>
            <b/>
            <i/>
            <sz val="12"/>
            <color indexed="81"/>
            <rFont val="Tahoma"/>
            <family val="2"/>
          </rPr>
          <t>2 x 2. NW</t>
        </r>
        <r>
          <rPr>
            <i/>
            <sz val="12"/>
            <color indexed="81"/>
            <rFont val="Tahoma"/>
            <family val="2"/>
          </rPr>
          <t xml:space="preserve"> eingebracht werden 
außerdem stehen die Studienfahrt oder der Projektkurs zur Wahl, wenn obige Verpflichtungen hinreichend erfüllt sind</t>
        </r>
      </text>
    </comment>
    <comment ref="L23" authorId="0" shapeId="0" xr:uid="{4D505503-70B8-45E0-BE6E-0DA05DE03D22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I24" authorId="0" shapeId="0" xr:uid="{00000000-0006-0000-0000-00000D000000}">
      <text>
        <r>
          <rPr>
            <b/>
            <u/>
            <sz val="12"/>
            <color indexed="10"/>
            <rFont val="Tahoma"/>
            <family val="2"/>
          </rPr>
          <t xml:space="preserve">ZU BEACHTEN!!!
</t>
        </r>
        <r>
          <rPr>
            <sz val="12"/>
            <color indexed="81"/>
            <rFont val="Tahoma"/>
            <family val="2"/>
          </rPr>
          <t xml:space="preserve">Die verbleibenden Gks setzen sich aus den Kursen zusammen, die noch verpflichtend erfüllt werden müssen. Es betsteht folgende </t>
        </r>
        <r>
          <rPr>
            <b/>
            <sz val="12"/>
            <color indexed="81"/>
            <rFont val="Tahoma"/>
            <family val="2"/>
          </rPr>
          <t>Einbringpflicht</t>
        </r>
        <r>
          <rPr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Tahoma"/>
            <family val="2"/>
          </rPr>
          <t>AF I:</t>
        </r>
        <r>
          <rPr>
            <sz val="12"/>
            <color indexed="81"/>
            <rFont val="Tahoma"/>
            <family val="2"/>
          </rPr>
          <t xml:space="preserve">
4 x Deutsch
4 x FS
2 x Kunst, Musik oder DS
</t>
        </r>
        <r>
          <rPr>
            <b/>
            <sz val="12"/>
            <color indexed="81"/>
            <rFont val="Tahoma"/>
            <family val="2"/>
          </rPr>
          <t xml:space="preserve">AF II:
</t>
        </r>
        <r>
          <rPr>
            <sz val="12"/>
            <color indexed="81"/>
            <rFont val="Tahoma"/>
            <family val="2"/>
          </rPr>
          <t xml:space="preserve">2 x PW
2 x Ge  (Q3 + Q4)
+ zusätzlich 2 weitere Kurse aus AF II
</t>
        </r>
        <r>
          <rPr>
            <i/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AF III:
</t>
        </r>
        <r>
          <rPr>
            <sz val="12"/>
            <color indexed="81"/>
            <rFont val="Tahoma"/>
            <family val="2"/>
          </rPr>
          <t xml:space="preserve">4 x Ma
4 x NW
</t>
        </r>
        <r>
          <rPr>
            <b/>
            <i/>
            <sz val="12"/>
            <color indexed="81"/>
            <rFont val="Tahoma"/>
            <family val="2"/>
          </rPr>
          <t>zusätzlich</t>
        </r>
        <r>
          <rPr>
            <i/>
            <sz val="12"/>
            <color indexed="81"/>
            <rFont val="Tahoma"/>
            <family val="2"/>
          </rPr>
          <t xml:space="preserve"> müssen entweder </t>
        </r>
        <r>
          <rPr>
            <b/>
            <i/>
            <sz val="12"/>
            <color indexed="81"/>
            <rFont val="Tahoma"/>
            <family val="2"/>
          </rPr>
          <t>2 x 2. FS</t>
        </r>
        <r>
          <rPr>
            <i/>
            <sz val="12"/>
            <color indexed="81"/>
            <rFont val="Tahoma"/>
            <family val="2"/>
          </rPr>
          <t xml:space="preserve"> oder 
</t>
        </r>
        <r>
          <rPr>
            <b/>
            <i/>
            <sz val="12"/>
            <color indexed="81"/>
            <rFont val="Tahoma"/>
            <family val="2"/>
          </rPr>
          <t>2 x 2. NW</t>
        </r>
        <r>
          <rPr>
            <i/>
            <sz val="12"/>
            <color indexed="81"/>
            <rFont val="Tahoma"/>
            <family val="2"/>
          </rPr>
          <t xml:space="preserve"> eingebracht werden 
außerdem stehen die Studienfahrt oder der Projektkurs zur Wahl, wenn obige Verpflichtungen hinreichend erfüllt sind</t>
        </r>
      </text>
    </comment>
    <comment ref="L24" authorId="0" shapeId="0" xr:uid="{1E3C1FF7-6790-483A-8C3A-7215D96A579B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I25" authorId="0" shapeId="0" xr:uid="{00000000-0006-0000-0000-00000E000000}">
      <text>
        <r>
          <rPr>
            <b/>
            <u/>
            <sz val="12"/>
            <color indexed="10"/>
            <rFont val="Tahoma"/>
            <family val="2"/>
          </rPr>
          <t xml:space="preserve">ZU BEACHTEN!!!
</t>
        </r>
        <r>
          <rPr>
            <sz val="12"/>
            <color indexed="81"/>
            <rFont val="Tahoma"/>
            <family val="2"/>
          </rPr>
          <t xml:space="preserve">Die verbleibenden Gks setzen sich aus den Kursen zusammen, die noch verpflichtend erfüllt werden müssen. Es betsteht folgende </t>
        </r>
        <r>
          <rPr>
            <b/>
            <sz val="12"/>
            <color indexed="81"/>
            <rFont val="Tahoma"/>
            <family val="2"/>
          </rPr>
          <t>Einbringpflicht</t>
        </r>
        <r>
          <rPr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Tahoma"/>
            <family val="2"/>
          </rPr>
          <t>AF I:</t>
        </r>
        <r>
          <rPr>
            <sz val="12"/>
            <color indexed="81"/>
            <rFont val="Tahoma"/>
            <family val="2"/>
          </rPr>
          <t xml:space="preserve">
4 x Deutsch
4 x FS
2 x Kunst, Musik oder DS
</t>
        </r>
        <r>
          <rPr>
            <b/>
            <sz val="12"/>
            <color indexed="81"/>
            <rFont val="Tahoma"/>
            <family val="2"/>
          </rPr>
          <t xml:space="preserve">AF II:
</t>
        </r>
        <r>
          <rPr>
            <sz val="12"/>
            <color indexed="81"/>
            <rFont val="Tahoma"/>
            <family val="2"/>
          </rPr>
          <t xml:space="preserve">2 x PW
2 x Ge  (Q3 + Q4)
+ zusätzlich 2 weitere Kurse aus AF II
</t>
        </r>
        <r>
          <rPr>
            <i/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AF III:
</t>
        </r>
        <r>
          <rPr>
            <sz val="12"/>
            <color indexed="81"/>
            <rFont val="Tahoma"/>
            <family val="2"/>
          </rPr>
          <t xml:space="preserve">4 x Ma
4 x NW
</t>
        </r>
        <r>
          <rPr>
            <b/>
            <i/>
            <sz val="12"/>
            <color indexed="81"/>
            <rFont val="Tahoma"/>
            <family val="2"/>
          </rPr>
          <t>zusätzlich</t>
        </r>
        <r>
          <rPr>
            <i/>
            <sz val="12"/>
            <color indexed="81"/>
            <rFont val="Tahoma"/>
            <family val="2"/>
          </rPr>
          <t xml:space="preserve"> müssen entweder </t>
        </r>
        <r>
          <rPr>
            <b/>
            <i/>
            <sz val="12"/>
            <color indexed="81"/>
            <rFont val="Tahoma"/>
            <family val="2"/>
          </rPr>
          <t>2 x 2. FS</t>
        </r>
        <r>
          <rPr>
            <i/>
            <sz val="12"/>
            <color indexed="81"/>
            <rFont val="Tahoma"/>
            <family val="2"/>
          </rPr>
          <t xml:space="preserve"> oder 
</t>
        </r>
        <r>
          <rPr>
            <b/>
            <i/>
            <sz val="12"/>
            <color indexed="81"/>
            <rFont val="Tahoma"/>
            <family val="2"/>
          </rPr>
          <t>2 x 2. NW</t>
        </r>
        <r>
          <rPr>
            <i/>
            <sz val="12"/>
            <color indexed="81"/>
            <rFont val="Tahoma"/>
            <family val="2"/>
          </rPr>
          <t xml:space="preserve"> eingebracht werden 
außerdem stehen die Studienfahrt oder der Projektkurs zur Wahl, wenn obige Verpflichtungen hinreichend erfüllt sind</t>
        </r>
      </text>
    </comment>
    <comment ref="L25" authorId="0" shapeId="0" xr:uid="{1B7EC201-AFBA-4E00-A561-A1A5D7F19872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I26" authorId="0" shapeId="0" xr:uid="{00000000-0006-0000-0000-00000F000000}">
      <text>
        <r>
          <rPr>
            <b/>
            <u/>
            <sz val="12"/>
            <color indexed="10"/>
            <rFont val="Tahoma"/>
            <family val="2"/>
          </rPr>
          <t xml:space="preserve">ZU BEACHTEN!!!
</t>
        </r>
        <r>
          <rPr>
            <sz val="12"/>
            <color indexed="81"/>
            <rFont val="Tahoma"/>
            <family val="2"/>
          </rPr>
          <t xml:space="preserve">Die verbleibenden Gks setzen sich aus den Kursen zusammen, die noch verpflichtend erfüllt werden müssen. Es betsteht folgende </t>
        </r>
        <r>
          <rPr>
            <b/>
            <sz val="12"/>
            <color indexed="81"/>
            <rFont val="Tahoma"/>
            <family val="2"/>
          </rPr>
          <t>Einbringpflicht</t>
        </r>
        <r>
          <rPr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Tahoma"/>
            <family val="2"/>
          </rPr>
          <t>AF I:</t>
        </r>
        <r>
          <rPr>
            <sz val="12"/>
            <color indexed="81"/>
            <rFont val="Tahoma"/>
            <family val="2"/>
          </rPr>
          <t xml:space="preserve">
4 x Deutsch
4 x FS
2 x Kunst, Musik oder DS
</t>
        </r>
        <r>
          <rPr>
            <b/>
            <sz val="12"/>
            <color indexed="81"/>
            <rFont val="Tahoma"/>
            <family val="2"/>
          </rPr>
          <t xml:space="preserve">AF II:
</t>
        </r>
        <r>
          <rPr>
            <sz val="12"/>
            <color indexed="81"/>
            <rFont val="Tahoma"/>
            <family val="2"/>
          </rPr>
          <t xml:space="preserve">2 x PW
2 x Ge  (Q3 + Q4)
+ zusätzlich 2 weitere Kurse aus AF II
</t>
        </r>
        <r>
          <rPr>
            <i/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AF III:
</t>
        </r>
        <r>
          <rPr>
            <sz val="12"/>
            <color indexed="81"/>
            <rFont val="Tahoma"/>
            <family val="2"/>
          </rPr>
          <t xml:space="preserve">4 x Ma
4 x NW
</t>
        </r>
        <r>
          <rPr>
            <b/>
            <i/>
            <sz val="12"/>
            <color indexed="81"/>
            <rFont val="Tahoma"/>
            <family val="2"/>
          </rPr>
          <t>zusätzlich</t>
        </r>
        <r>
          <rPr>
            <i/>
            <sz val="12"/>
            <color indexed="81"/>
            <rFont val="Tahoma"/>
            <family val="2"/>
          </rPr>
          <t xml:space="preserve"> müssen entweder </t>
        </r>
        <r>
          <rPr>
            <b/>
            <i/>
            <sz val="12"/>
            <color indexed="81"/>
            <rFont val="Tahoma"/>
            <family val="2"/>
          </rPr>
          <t>2 x 2. FS</t>
        </r>
        <r>
          <rPr>
            <i/>
            <sz val="12"/>
            <color indexed="81"/>
            <rFont val="Tahoma"/>
            <family val="2"/>
          </rPr>
          <t xml:space="preserve"> oder 
</t>
        </r>
        <r>
          <rPr>
            <b/>
            <i/>
            <sz val="12"/>
            <color indexed="81"/>
            <rFont val="Tahoma"/>
            <family val="2"/>
          </rPr>
          <t>2 x 2. NW</t>
        </r>
        <r>
          <rPr>
            <i/>
            <sz val="12"/>
            <color indexed="81"/>
            <rFont val="Tahoma"/>
            <family val="2"/>
          </rPr>
          <t xml:space="preserve"> eingebracht werden 
außerdem stehen die Studienfahrt oder der Projektkurs zur Wahl, wenn obige Verpflichtungen hinreichend erfüllt sind</t>
        </r>
      </text>
    </comment>
    <comment ref="L26" authorId="0" shapeId="0" xr:uid="{865282C1-CBDC-49D8-9256-EAAAB6A1614F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I27" authorId="0" shapeId="0" xr:uid="{00000000-0006-0000-0000-000010000000}">
      <text>
        <r>
          <rPr>
            <b/>
            <u/>
            <sz val="12"/>
            <color indexed="10"/>
            <rFont val="Tahoma"/>
            <family val="2"/>
          </rPr>
          <t xml:space="preserve">ZU BEACHTEN!!!
</t>
        </r>
        <r>
          <rPr>
            <sz val="12"/>
            <color indexed="81"/>
            <rFont val="Tahoma"/>
            <family val="2"/>
          </rPr>
          <t xml:space="preserve">Die verbleibenden Gks setzen sich aus den Kursen zusammen, die noch verpflichtend erfüllt werden müssen. Es betsteht folgende </t>
        </r>
        <r>
          <rPr>
            <b/>
            <sz val="12"/>
            <color indexed="81"/>
            <rFont val="Tahoma"/>
            <family val="2"/>
          </rPr>
          <t>Einbringpflicht</t>
        </r>
        <r>
          <rPr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Tahoma"/>
            <family val="2"/>
          </rPr>
          <t>AF I:</t>
        </r>
        <r>
          <rPr>
            <sz val="12"/>
            <color indexed="81"/>
            <rFont val="Tahoma"/>
            <family val="2"/>
          </rPr>
          <t xml:space="preserve">
4 x Deutsch
4 x FS
2 x Kunst, Musik oder DS
</t>
        </r>
        <r>
          <rPr>
            <b/>
            <sz val="12"/>
            <color indexed="81"/>
            <rFont val="Tahoma"/>
            <family val="2"/>
          </rPr>
          <t xml:space="preserve">AF II:
</t>
        </r>
        <r>
          <rPr>
            <sz val="12"/>
            <color indexed="81"/>
            <rFont val="Tahoma"/>
            <family val="2"/>
          </rPr>
          <t xml:space="preserve">2 x PW
2 x Ge  (Q3 + Q4)
+ zusätzlich 2 weitere Kurse aus AF II
</t>
        </r>
        <r>
          <rPr>
            <i/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AF III:
</t>
        </r>
        <r>
          <rPr>
            <sz val="12"/>
            <color indexed="81"/>
            <rFont val="Tahoma"/>
            <family val="2"/>
          </rPr>
          <t xml:space="preserve">4 x Ma
4 x NW
</t>
        </r>
        <r>
          <rPr>
            <b/>
            <i/>
            <sz val="12"/>
            <color indexed="81"/>
            <rFont val="Tahoma"/>
            <family val="2"/>
          </rPr>
          <t>zusätzlich</t>
        </r>
        <r>
          <rPr>
            <i/>
            <sz val="12"/>
            <color indexed="81"/>
            <rFont val="Tahoma"/>
            <family val="2"/>
          </rPr>
          <t xml:space="preserve"> müssen entweder </t>
        </r>
        <r>
          <rPr>
            <b/>
            <i/>
            <sz val="12"/>
            <color indexed="81"/>
            <rFont val="Tahoma"/>
            <family val="2"/>
          </rPr>
          <t>2 x 2. FS</t>
        </r>
        <r>
          <rPr>
            <i/>
            <sz val="12"/>
            <color indexed="81"/>
            <rFont val="Tahoma"/>
            <family val="2"/>
          </rPr>
          <t xml:space="preserve"> oder 
</t>
        </r>
        <r>
          <rPr>
            <b/>
            <i/>
            <sz val="12"/>
            <color indexed="81"/>
            <rFont val="Tahoma"/>
            <family val="2"/>
          </rPr>
          <t>2 x 2. NW</t>
        </r>
        <r>
          <rPr>
            <i/>
            <sz val="12"/>
            <color indexed="81"/>
            <rFont val="Tahoma"/>
            <family val="2"/>
          </rPr>
          <t xml:space="preserve"> eingebracht werden 
außerdem stehen die Studienfahrt oder der Projektkurs zur Wahl, wenn obige Verpflichtungen hinreichend erfüllt sind</t>
        </r>
      </text>
    </comment>
    <comment ref="L27" authorId="0" shapeId="0" xr:uid="{AB276FF7-25EB-4D79-9DCD-C53A091FDBCB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I28" authorId="0" shapeId="0" xr:uid="{00000000-0006-0000-0000-000011000000}">
      <text>
        <r>
          <rPr>
            <b/>
            <u/>
            <sz val="12"/>
            <color indexed="10"/>
            <rFont val="Tahoma"/>
            <family val="2"/>
          </rPr>
          <t xml:space="preserve">ZU BEACHTEN!!!
</t>
        </r>
        <r>
          <rPr>
            <sz val="12"/>
            <color indexed="81"/>
            <rFont val="Tahoma"/>
            <family val="2"/>
          </rPr>
          <t xml:space="preserve">Die verbleibenden Gks setzen sich aus den Kursen zusammen, die noch verpflichtend erfüllt werden müssen. Es betsteht folgende </t>
        </r>
        <r>
          <rPr>
            <b/>
            <sz val="12"/>
            <color indexed="81"/>
            <rFont val="Tahoma"/>
            <family val="2"/>
          </rPr>
          <t>Einbringpflicht</t>
        </r>
        <r>
          <rPr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Tahoma"/>
            <family val="2"/>
          </rPr>
          <t>AF I:</t>
        </r>
        <r>
          <rPr>
            <sz val="12"/>
            <color indexed="81"/>
            <rFont val="Tahoma"/>
            <family val="2"/>
          </rPr>
          <t xml:space="preserve">
4 x Deutsch
4 x FS
2 x Kunst, Musik oder DS
</t>
        </r>
        <r>
          <rPr>
            <b/>
            <sz val="12"/>
            <color indexed="81"/>
            <rFont val="Tahoma"/>
            <family val="2"/>
          </rPr>
          <t xml:space="preserve">AF II:
</t>
        </r>
        <r>
          <rPr>
            <sz val="12"/>
            <color indexed="81"/>
            <rFont val="Tahoma"/>
            <family val="2"/>
          </rPr>
          <t xml:space="preserve">2 x PW
2 x Ge  (Q3 + Q4)
+ zusätzlich 2 weitere Kurse aus AF II
</t>
        </r>
        <r>
          <rPr>
            <i/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AF III:
</t>
        </r>
        <r>
          <rPr>
            <sz val="12"/>
            <color indexed="81"/>
            <rFont val="Tahoma"/>
            <family val="2"/>
          </rPr>
          <t xml:space="preserve">4 x Ma
4 x NW
</t>
        </r>
        <r>
          <rPr>
            <b/>
            <i/>
            <sz val="12"/>
            <color indexed="81"/>
            <rFont val="Tahoma"/>
            <family val="2"/>
          </rPr>
          <t>zusätzlich</t>
        </r>
        <r>
          <rPr>
            <i/>
            <sz val="12"/>
            <color indexed="81"/>
            <rFont val="Tahoma"/>
            <family val="2"/>
          </rPr>
          <t xml:space="preserve"> müssen entweder </t>
        </r>
        <r>
          <rPr>
            <b/>
            <i/>
            <sz val="12"/>
            <color indexed="81"/>
            <rFont val="Tahoma"/>
            <family val="2"/>
          </rPr>
          <t>2 x 2. FS</t>
        </r>
        <r>
          <rPr>
            <i/>
            <sz val="12"/>
            <color indexed="81"/>
            <rFont val="Tahoma"/>
            <family val="2"/>
          </rPr>
          <t xml:space="preserve"> oder 
</t>
        </r>
        <r>
          <rPr>
            <b/>
            <i/>
            <sz val="12"/>
            <color indexed="81"/>
            <rFont val="Tahoma"/>
            <family val="2"/>
          </rPr>
          <t>2 x 2. NW</t>
        </r>
        <r>
          <rPr>
            <i/>
            <sz val="12"/>
            <color indexed="81"/>
            <rFont val="Tahoma"/>
            <family val="2"/>
          </rPr>
          <t xml:space="preserve"> eingebracht werden 
außerdem stehen die Studienfahrt oder der Projektkurs zur Wahl, wenn obige Verpflichtungen hinreichend erfüllt sind</t>
        </r>
      </text>
    </comment>
    <comment ref="L28" authorId="0" shapeId="0" xr:uid="{10857FB3-6BC3-419E-A322-8122E7112267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I29" authorId="0" shapeId="0" xr:uid="{00000000-0006-0000-0000-000012000000}">
      <text>
        <r>
          <rPr>
            <b/>
            <u/>
            <sz val="12"/>
            <color indexed="10"/>
            <rFont val="Tahoma"/>
            <family val="2"/>
          </rPr>
          <t xml:space="preserve">ZU BEACHTEN!!!
</t>
        </r>
        <r>
          <rPr>
            <sz val="12"/>
            <color indexed="81"/>
            <rFont val="Tahoma"/>
            <family val="2"/>
          </rPr>
          <t xml:space="preserve">Die verbleibenden Gks setzen sich aus den Kursen zusammen, die noch verpflichtend erfüllt werden müssen. Es betsteht folgende </t>
        </r>
        <r>
          <rPr>
            <b/>
            <sz val="12"/>
            <color indexed="81"/>
            <rFont val="Tahoma"/>
            <family val="2"/>
          </rPr>
          <t>Einbringpflicht</t>
        </r>
        <r>
          <rPr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Tahoma"/>
            <family val="2"/>
          </rPr>
          <t>AF I:</t>
        </r>
        <r>
          <rPr>
            <sz val="12"/>
            <color indexed="81"/>
            <rFont val="Tahoma"/>
            <family val="2"/>
          </rPr>
          <t xml:space="preserve">
4 x Deutsch
4 x FS
2 x Kunst, Musik oder DS
</t>
        </r>
        <r>
          <rPr>
            <b/>
            <sz val="12"/>
            <color indexed="81"/>
            <rFont val="Tahoma"/>
            <family val="2"/>
          </rPr>
          <t xml:space="preserve">AF II:
</t>
        </r>
        <r>
          <rPr>
            <sz val="12"/>
            <color indexed="81"/>
            <rFont val="Tahoma"/>
            <family val="2"/>
          </rPr>
          <t xml:space="preserve">2 x PW
2 x Ge  (Q3 + Q4)
+ zusätzlich 2 weitere Kurse aus AF II
</t>
        </r>
        <r>
          <rPr>
            <i/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AF III:
</t>
        </r>
        <r>
          <rPr>
            <sz val="12"/>
            <color indexed="81"/>
            <rFont val="Tahoma"/>
            <family val="2"/>
          </rPr>
          <t xml:space="preserve">4 x Ma
4 x NW
</t>
        </r>
        <r>
          <rPr>
            <b/>
            <i/>
            <sz val="12"/>
            <color indexed="81"/>
            <rFont val="Tahoma"/>
            <family val="2"/>
          </rPr>
          <t>zusätzlich</t>
        </r>
        <r>
          <rPr>
            <i/>
            <sz val="12"/>
            <color indexed="81"/>
            <rFont val="Tahoma"/>
            <family val="2"/>
          </rPr>
          <t xml:space="preserve"> müssen entweder </t>
        </r>
        <r>
          <rPr>
            <b/>
            <i/>
            <sz val="12"/>
            <color indexed="81"/>
            <rFont val="Tahoma"/>
            <family val="2"/>
          </rPr>
          <t>2 x 2. FS</t>
        </r>
        <r>
          <rPr>
            <i/>
            <sz val="12"/>
            <color indexed="81"/>
            <rFont val="Tahoma"/>
            <family val="2"/>
          </rPr>
          <t xml:space="preserve"> oder 
</t>
        </r>
        <r>
          <rPr>
            <b/>
            <i/>
            <sz val="12"/>
            <color indexed="81"/>
            <rFont val="Tahoma"/>
            <family val="2"/>
          </rPr>
          <t>2 x 2. NW</t>
        </r>
        <r>
          <rPr>
            <i/>
            <sz val="12"/>
            <color indexed="81"/>
            <rFont val="Tahoma"/>
            <family val="2"/>
          </rPr>
          <t xml:space="preserve"> eingebracht werden 
außerdem stehen die Studienfahrt oder der Projektkurs zur Wahl, wenn obige Verpflichtungen hinreichend erfüllt sind</t>
        </r>
      </text>
    </comment>
    <comment ref="L29" authorId="0" shapeId="0" xr:uid="{8B775394-55F7-4540-8157-312AA71F3445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  <comment ref="I30" authorId="0" shapeId="0" xr:uid="{00000000-0006-0000-0000-000013000000}">
      <text>
        <r>
          <rPr>
            <b/>
            <u/>
            <sz val="12"/>
            <color indexed="10"/>
            <rFont val="Tahoma"/>
            <family val="2"/>
          </rPr>
          <t xml:space="preserve">ZU BEACHTEN!!!
</t>
        </r>
        <r>
          <rPr>
            <sz val="12"/>
            <color indexed="81"/>
            <rFont val="Tahoma"/>
            <family val="2"/>
          </rPr>
          <t xml:space="preserve">Die verbleibenden Gks setzen sich aus den Kursen zusammen, die noch verpflichtend erfüllt werden müssen. Es betsteht folgende </t>
        </r>
        <r>
          <rPr>
            <b/>
            <sz val="12"/>
            <color indexed="81"/>
            <rFont val="Tahoma"/>
            <family val="2"/>
          </rPr>
          <t>Einbringpflicht</t>
        </r>
        <r>
          <rPr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Tahoma"/>
            <family val="2"/>
          </rPr>
          <t>AF I:</t>
        </r>
        <r>
          <rPr>
            <sz val="12"/>
            <color indexed="81"/>
            <rFont val="Tahoma"/>
            <family val="2"/>
          </rPr>
          <t xml:space="preserve">
4 x Deutsch
4 x FS
2 x Kunst, Musik oder DS
</t>
        </r>
        <r>
          <rPr>
            <b/>
            <sz val="12"/>
            <color indexed="81"/>
            <rFont val="Tahoma"/>
            <family val="2"/>
          </rPr>
          <t xml:space="preserve">AF II:
</t>
        </r>
        <r>
          <rPr>
            <sz val="12"/>
            <color indexed="81"/>
            <rFont val="Tahoma"/>
            <family val="2"/>
          </rPr>
          <t xml:space="preserve">2 x PW
2 x Ge  (Q3 + Q4)
+ zusätzlich 2 weitere Kurse aus AF II
</t>
        </r>
        <r>
          <rPr>
            <i/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AF III:
</t>
        </r>
        <r>
          <rPr>
            <sz val="12"/>
            <color indexed="81"/>
            <rFont val="Tahoma"/>
            <family val="2"/>
          </rPr>
          <t xml:space="preserve">4 x Ma
4 x NW
</t>
        </r>
        <r>
          <rPr>
            <b/>
            <i/>
            <sz val="12"/>
            <color indexed="81"/>
            <rFont val="Tahoma"/>
            <family val="2"/>
          </rPr>
          <t>zusätzlich</t>
        </r>
        <r>
          <rPr>
            <i/>
            <sz val="12"/>
            <color indexed="81"/>
            <rFont val="Tahoma"/>
            <family val="2"/>
          </rPr>
          <t xml:space="preserve"> müssen entweder </t>
        </r>
        <r>
          <rPr>
            <b/>
            <i/>
            <sz val="12"/>
            <color indexed="81"/>
            <rFont val="Tahoma"/>
            <family val="2"/>
          </rPr>
          <t>2 x 2. FS</t>
        </r>
        <r>
          <rPr>
            <i/>
            <sz val="12"/>
            <color indexed="81"/>
            <rFont val="Tahoma"/>
            <family val="2"/>
          </rPr>
          <t xml:space="preserve"> oder 
</t>
        </r>
        <r>
          <rPr>
            <b/>
            <i/>
            <sz val="12"/>
            <color indexed="81"/>
            <rFont val="Tahoma"/>
            <family val="2"/>
          </rPr>
          <t>2 x 2. NW</t>
        </r>
        <r>
          <rPr>
            <i/>
            <sz val="12"/>
            <color indexed="81"/>
            <rFont val="Tahoma"/>
            <family val="2"/>
          </rPr>
          <t xml:space="preserve"> eingebracht werden 
außerdem stehen die Studienfahrt oder der Projektkurs zur Wahl, wenn obige Verpflichtungen hinreichend erfüllt sind</t>
        </r>
      </text>
    </comment>
    <comment ref="L30" authorId="0" shapeId="0" xr:uid="{0B7EAACA-7CCF-4B1B-A0D9-67B29C4C6488}">
      <text>
        <r>
          <rPr>
            <b/>
            <sz val="12"/>
            <color indexed="81"/>
            <rFont val="Arial"/>
            <family val="2"/>
          </rPr>
          <t>bitte bachten:
kein Kurs mit 0 P!
max. 6 Kurse &lt; 5P 
(davon max. 2 LK!)</t>
        </r>
      </text>
    </comment>
  </commentList>
</comments>
</file>

<file path=xl/sharedStrings.xml><?xml version="1.0" encoding="utf-8"?>
<sst xmlns="http://schemas.openxmlformats.org/spreadsheetml/2006/main" count="132" uniqueCount="79">
  <si>
    <t>Tabelle zur Errechnung der Durchschnittsnote
für das Abiturzeugnis</t>
  </si>
  <si>
    <t>Lk</t>
  </si>
  <si>
    <t>Nr.</t>
  </si>
  <si>
    <t>Fach</t>
  </si>
  <si>
    <t>Faktor</t>
  </si>
  <si>
    <t>Punkte</t>
  </si>
  <si>
    <t>Gk-Nr.</t>
  </si>
  <si>
    <t>Gk</t>
  </si>
  <si>
    <t xml:space="preserve">Fach </t>
  </si>
  <si>
    <t>P1/ Lk/ s</t>
  </si>
  <si>
    <t>Durchschnittsnote</t>
  </si>
  <si>
    <t>P2/ Lk/ s</t>
  </si>
  <si>
    <t>-</t>
  </si>
  <si>
    <t>P3/ Gk/ s</t>
  </si>
  <si>
    <t>Erreichte Punktzahl:</t>
  </si>
  <si>
    <t>Prüfungszulassung:</t>
  </si>
  <si>
    <t>schriftliche Abiturprüfung:</t>
  </si>
  <si>
    <t>In die Spalte "Nr."
 ist die, dem Fach zugeordnete Nummer einzutragen</t>
  </si>
  <si>
    <t>Abiturbedingungen erfüllt:</t>
  </si>
  <si>
    <t>Gesamtpunktzahl:</t>
  </si>
  <si>
    <t>Abiturnote:</t>
  </si>
  <si>
    <t>Latein</t>
  </si>
  <si>
    <t>AF I</t>
  </si>
  <si>
    <t xml:space="preserve">Englisch </t>
  </si>
  <si>
    <t>Griechisch</t>
  </si>
  <si>
    <t>Mathematik</t>
  </si>
  <si>
    <t>AF III</t>
  </si>
  <si>
    <t>Biologie</t>
  </si>
  <si>
    <t>Chemie</t>
  </si>
  <si>
    <t>Physik</t>
  </si>
  <si>
    <t>Deutsch</t>
  </si>
  <si>
    <t>Religion</t>
  </si>
  <si>
    <t>AF II</t>
  </si>
  <si>
    <t>Geschichte</t>
  </si>
  <si>
    <t>Musik</t>
  </si>
  <si>
    <t>Politik&amp;Wirtschaft</t>
  </si>
  <si>
    <t>Kunst</t>
  </si>
  <si>
    <t>Französisch</t>
  </si>
  <si>
    <t>Sport</t>
  </si>
  <si>
    <t>Studienfahrt</t>
  </si>
  <si>
    <t>Projektkurs</t>
  </si>
  <si>
    <t>1. Lk (Q1)</t>
  </si>
  <si>
    <t>1. Lk (Q2)</t>
  </si>
  <si>
    <t>1. Lk (Q3)</t>
  </si>
  <si>
    <t>1. Lk (Q4)</t>
  </si>
  <si>
    <t>2. Lk (Q1)</t>
  </si>
  <si>
    <t>2. Lk (Q2)</t>
  </si>
  <si>
    <t>2. Lk (Q3)</t>
  </si>
  <si>
    <t>2. Lk (Q4)</t>
  </si>
  <si>
    <t>P4/ Gk/ m</t>
  </si>
  <si>
    <t>P5/ Gk/ m</t>
  </si>
  <si>
    <t>P3 (Q1)</t>
  </si>
  <si>
    <t>P3 (Q2)</t>
  </si>
  <si>
    <t>P3 (Q4)</t>
  </si>
  <si>
    <t>P4 (Q1)</t>
  </si>
  <si>
    <t>P4 (Q2)</t>
  </si>
  <si>
    <t>P4 (Q3)</t>
  </si>
  <si>
    <t>P4 (Q4)</t>
  </si>
  <si>
    <t>P5 (Q1)</t>
  </si>
  <si>
    <t>P5 (Q2)</t>
  </si>
  <si>
    <t>P5 (Q3)</t>
  </si>
  <si>
    <t>P5 (Q4)</t>
  </si>
  <si>
    <t>DS</t>
  </si>
  <si>
    <t>Biotechnologie</t>
  </si>
  <si>
    <t>P3 (Q3)</t>
  </si>
  <si>
    <t>Fachnummer</t>
  </si>
  <si>
    <t>AF</t>
  </si>
  <si>
    <t>Sonderkurse</t>
  </si>
  <si>
    <t>In alle Felder dieser Farbunterlegung
sind die erreichten Punktzahlen einzufügen</t>
  </si>
  <si>
    <t>diese Fächer stehen
 für den 1. Lk zur Verfügung:</t>
  </si>
  <si>
    <t>für den 2. Lk stehen
 zusätzlich diese Fächer zur Wahl:</t>
  </si>
  <si>
    <t>ausschließlich Gk-Fächer</t>
  </si>
  <si>
    <r>
      <t xml:space="preserve">Leistungskurse*
Punkte: </t>
    </r>
    <r>
      <rPr>
        <b/>
        <sz val="12"/>
        <color indexed="10"/>
        <rFont val="Arial"/>
        <family val="2"/>
      </rPr>
      <t>min 80</t>
    </r>
    <r>
      <rPr>
        <b/>
        <sz val="12"/>
        <rFont val="Arial"/>
        <family val="2"/>
      </rPr>
      <t>/ max 240</t>
    </r>
  </si>
  <si>
    <r>
      <t xml:space="preserve">Grundkurse*
Punkte: </t>
    </r>
    <r>
      <rPr>
        <b/>
        <sz val="12"/>
        <color indexed="10"/>
        <rFont val="Arial"/>
        <family val="2"/>
      </rPr>
      <t>min 120</t>
    </r>
    <r>
      <rPr>
        <b/>
        <sz val="12"/>
        <rFont val="Arial"/>
        <family val="2"/>
      </rPr>
      <t>/ max 360</t>
    </r>
  </si>
  <si>
    <r>
      <t xml:space="preserve">Abitur </t>
    </r>
    <r>
      <rPr>
        <b/>
        <sz val="12"/>
        <color indexed="10"/>
        <rFont val="Arial"/>
        <family val="2"/>
      </rPr>
      <t>(max. 1 neg. Lk u. 1 neg. Gk,
keine Abiturprüfung darf 0 Punkte sein)</t>
    </r>
    <r>
      <rPr>
        <b/>
        <sz val="14"/>
        <color indexed="10"/>
        <rFont val="Arial"/>
        <family val="2"/>
      </rPr>
      <t>**</t>
    </r>
    <r>
      <rPr>
        <b/>
        <sz val="12"/>
        <color indexed="10"/>
        <rFont val="Arial"/>
        <family val="2"/>
      </rPr>
      <t xml:space="preserve">
</t>
    </r>
    <r>
      <rPr>
        <b/>
        <sz val="12"/>
        <rFont val="Arial"/>
        <family val="2"/>
      </rPr>
      <t xml:space="preserve">Punkte: </t>
    </r>
    <r>
      <rPr>
        <b/>
        <sz val="12"/>
        <color indexed="10"/>
        <rFont val="Arial"/>
        <family val="2"/>
      </rPr>
      <t>min 100</t>
    </r>
    <r>
      <rPr>
        <b/>
        <sz val="12"/>
        <rFont val="Arial"/>
        <family val="2"/>
      </rPr>
      <t>/ max 300</t>
    </r>
  </si>
  <si>
    <r>
      <t xml:space="preserve">** </t>
    </r>
    <r>
      <rPr>
        <b/>
        <sz val="11"/>
        <color indexed="10"/>
        <rFont val="Arial"/>
        <family val="2"/>
      </rPr>
      <t xml:space="preserve">- Ausnahme -
</t>
    </r>
    <r>
      <rPr>
        <sz val="11"/>
        <color indexed="10"/>
        <rFont val="Arial"/>
        <family val="2"/>
      </rPr>
      <t xml:space="preserve">Falls ein Fach schriftlich(s) und mündlich(m) geprüft wird, ist das Gesamtergebnis (P): P = 2s+m
</t>
    </r>
    <r>
      <rPr>
        <b/>
        <sz val="11"/>
        <color indexed="10"/>
        <rFont val="Arial"/>
        <family val="2"/>
      </rPr>
      <t>- wird vom Programm nicht berücksichtigt -</t>
    </r>
    <r>
      <rPr>
        <sz val="11"/>
        <color indexed="10"/>
        <rFont val="Arial"/>
        <family val="2"/>
      </rPr>
      <t xml:space="preserve">
</t>
    </r>
  </si>
  <si>
    <r>
      <rPr>
        <b/>
        <sz val="14"/>
        <color rgb="FFFF0000"/>
        <rFont val="Arial"/>
        <family val="2"/>
      </rPr>
      <t>* von den 32 einzubringenden Kursen (8 LK und 24 GK) dürfen...</t>
    </r>
    <r>
      <rPr>
        <sz val="14"/>
        <color rgb="FFFF0000"/>
        <rFont val="Arial"/>
        <family val="2"/>
      </rPr>
      <t xml:space="preserve">
</t>
    </r>
    <r>
      <rPr>
        <b/>
        <sz val="14"/>
        <color rgb="FFFF0000"/>
        <rFont val="Arial"/>
        <family val="2"/>
      </rPr>
      <t xml:space="preserve">   ...keine Kurse mit 0 P bewertet und 
   ...maximal 6 Kurse negativ sein - davon max. 2 LK</t>
    </r>
  </si>
  <si>
    <t>Stiftsschule St.Johann - Die Kurswahl in der Oberstufe</t>
  </si>
  <si>
    <t>OAVO (Oberstufen- und Abiturverordnung des Landes Hessen) in der Fassung vom 18.6.2020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</si>
</sst>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X&quot;0\ "/>
    <numFmt numFmtId="165" formatCode="0\ "/>
    <numFmt numFmtId="166" formatCode="00"/>
    <numFmt numFmtId="167" formatCode="0.0"/>
    <numFmt numFmtId="168" formatCode="&quot;Nr.&quot;\ 0"/>
  </numFmts>
  <fonts count="44" x14ac:knownFonts="1">
    <font>
      <sz val="10"/>
      <name val="Arial"/>
    </font>
    <font>
      <b/>
      <sz val="2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10"/>
      <name val="Tahoma"/>
      <family val="2"/>
    </font>
    <font>
      <u/>
      <sz val="10"/>
      <color indexed="81"/>
      <name val="Tahoma"/>
      <family val="2"/>
    </font>
    <font>
      <sz val="10"/>
      <color indexed="48"/>
      <name val="Tahoma"/>
      <family val="2"/>
    </font>
    <font>
      <b/>
      <sz val="12"/>
      <color indexed="53"/>
      <name val="Arial"/>
      <family val="2"/>
    </font>
    <font>
      <sz val="12"/>
      <name val="Arial"/>
      <family val="2"/>
    </font>
    <font>
      <b/>
      <u/>
      <sz val="12"/>
      <color indexed="10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i/>
      <sz val="12"/>
      <color indexed="81"/>
      <name val="Tahoma"/>
      <family val="2"/>
    </font>
    <font>
      <b/>
      <sz val="12"/>
      <color indexed="13"/>
      <name val="Tahoma"/>
      <family val="2"/>
    </font>
    <font>
      <b/>
      <sz val="12"/>
      <color indexed="17"/>
      <name val="Tahoma"/>
      <family val="2"/>
    </font>
    <font>
      <b/>
      <u/>
      <sz val="12"/>
      <color indexed="81"/>
      <name val="Tahoma"/>
      <family val="2"/>
    </font>
    <font>
      <b/>
      <sz val="12"/>
      <color indexed="12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10"/>
      <color indexed="8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sz val="12"/>
      <color rgb="FFFF000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indexed="81"/>
      <name val="Arial"/>
      <family val="2"/>
    </font>
    <font>
      <b/>
      <u/>
      <sz val="12"/>
      <color indexed="81"/>
      <name val="Arial"/>
      <family val="2"/>
    </font>
    <font>
      <u/>
      <sz val="12"/>
      <color indexed="81"/>
      <name val="Tahoma"/>
      <family val="2"/>
    </font>
    <font>
      <b/>
      <i/>
      <sz val="12"/>
      <color indexed="81"/>
      <name val="Tahoma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66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34"/>
      </left>
      <right style="thick">
        <color indexed="34"/>
      </right>
      <top style="thick">
        <color indexed="34"/>
      </top>
      <bottom style="thick">
        <color indexed="3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34"/>
      </left>
      <right style="thick">
        <color indexed="34"/>
      </right>
      <top style="thick">
        <color indexed="3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3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rgb="FFFFC000"/>
      </left>
      <right/>
      <top/>
      <bottom/>
      <diagonal/>
    </border>
    <border>
      <left style="medium">
        <color rgb="FFFFFF00"/>
      </left>
      <right style="medium">
        <color rgb="FFFFC000"/>
      </right>
      <top style="medium">
        <color rgb="FFFFFF00"/>
      </top>
      <bottom style="medium">
        <color rgb="FFFFC000"/>
      </bottom>
      <diagonal/>
    </border>
    <border>
      <left style="thick">
        <color indexed="34"/>
      </left>
      <right style="thick">
        <color indexed="52"/>
      </right>
      <top style="thick">
        <color indexed="34"/>
      </top>
      <bottom style="medium">
        <color rgb="FF00B0F0"/>
      </bottom>
      <diagonal/>
    </border>
    <border>
      <left style="thick">
        <color indexed="34"/>
      </left>
      <right style="thick">
        <color indexed="52"/>
      </right>
      <top style="medium">
        <color rgb="FF00B0F0"/>
      </top>
      <bottom style="medium">
        <color rgb="FF00B0F0"/>
      </bottom>
      <diagonal/>
    </border>
    <border>
      <left style="thick">
        <color indexed="34"/>
      </left>
      <right style="thick">
        <color indexed="52"/>
      </right>
      <top/>
      <bottom style="medium">
        <color rgb="FF00B0F0"/>
      </bottom>
      <diagonal/>
    </border>
    <border>
      <left/>
      <right/>
      <top style="medium">
        <color rgb="FFFFC000"/>
      </top>
      <bottom/>
      <diagonal/>
    </border>
    <border>
      <left/>
      <right/>
      <top/>
      <bottom style="thick">
        <color indexed="3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6" xfId="0" applyFont="1" applyFill="1" applyBorder="1" applyAlignment="1" applyProtection="1">
      <alignment horizontal="center"/>
      <protection locked="0"/>
    </xf>
    <xf numFmtId="164" fontId="2" fillId="0" borderId="0" xfId="0" applyNumberFormat="1" applyFont="1" applyBorder="1" applyAlignment="1">
      <alignment horizontal="center"/>
    </xf>
    <xf numFmtId="165" fontId="2" fillId="4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4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9" xfId="0" applyFont="1" applyBorder="1"/>
    <xf numFmtId="0" fontId="2" fillId="0" borderId="0" xfId="0" applyFont="1" applyBorder="1" applyAlignment="1" applyProtection="1">
      <alignment horizontal="center"/>
    </xf>
    <xf numFmtId="167" fontId="2" fillId="0" borderId="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quotePrefix="1" applyFont="1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2" fillId="0" borderId="15" xfId="0" applyFont="1" applyBorder="1"/>
    <xf numFmtId="0" fontId="7" fillId="0" borderId="0" xfId="0" applyFont="1" applyBorder="1" applyAlignment="1">
      <alignment horizontal="left"/>
    </xf>
    <xf numFmtId="168" fontId="2" fillId="3" borderId="16" xfId="0" applyNumberFormat="1" applyFont="1" applyFill="1" applyBorder="1" applyAlignment="1">
      <alignment horizontal="center" vertical="center"/>
    </xf>
    <xf numFmtId="168" fontId="2" fillId="3" borderId="17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0" fontId="4" fillId="3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vertical="center" textRotation="180" wrapText="1"/>
    </xf>
    <xf numFmtId="0" fontId="8" fillId="0" borderId="0" xfId="0" applyFont="1" applyFill="1" applyBorder="1" applyAlignment="1">
      <alignment vertical="center" textRotation="180" wrapText="1"/>
    </xf>
    <xf numFmtId="0" fontId="2" fillId="0" borderId="0" xfId="0" applyFont="1" applyBorder="1" applyAlignment="1">
      <alignment horizontal="right" vertical="center"/>
    </xf>
    <xf numFmtId="168" fontId="2" fillId="3" borderId="5" xfId="0" applyNumberFormat="1" applyFont="1" applyFill="1" applyBorder="1" applyAlignment="1">
      <alignment horizontal="center" vertical="center"/>
    </xf>
    <xf numFmtId="168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168" fontId="2" fillId="3" borderId="19" xfId="0" applyNumberFormat="1" applyFont="1" applyFill="1" applyBorder="1" applyAlignment="1">
      <alignment horizontal="center" vertical="center"/>
    </xf>
    <xf numFmtId="168" fontId="2" fillId="3" borderId="20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168" fontId="2" fillId="0" borderId="0" xfId="0" applyNumberFormat="1" applyFont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9" fillId="0" borderId="0" xfId="0" applyFont="1" applyFill="1" applyBorder="1" applyAlignment="1">
      <alignment vertical="center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7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vertical="center" wrapText="1"/>
    </xf>
    <xf numFmtId="0" fontId="9" fillId="6" borderId="17" xfId="0" applyFont="1" applyFill="1" applyBorder="1" applyAlignment="1">
      <alignment vertical="center" wrapText="1"/>
    </xf>
    <xf numFmtId="168" fontId="2" fillId="5" borderId="18" xfId="0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 applyProtection="1">
      <alignment horizontal="center"/>
      <protection locked="0"/>
    </xf>
    <xf numFmtId="0" fontId="4" fillId="5" borderId="0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 applyProtection="1">
      <alignment horizontal="center"/>
      <protection locked="0"/>
    </xf>
    <xf numFmtId="165" fontId="2" fillId="0" borderId="40" xfId="0" applyNumberFormat="1" applyFont="1" applyBorder="1" applyAlignment="1">
      <alignment horizontal="center"/>
    </xf>
    <xf numFmtId="0" fontId="2" fillId="0" borderId="41" xfId="0" applyFon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 applyProtection="1">
      <alignment horizontal="center"/>
      <protection locked="0"/>
    </xf>
    <xf numFmtId="164" fontId="2" fillId="0" borderId="24" xfId="0" applyNumberFormat="1" applyFont="1" applyBorder="1" applyAlignment="1">
      <alignment horizontal="center"/>
    </xf>
    <xf numFmtId="0" fontId="2" fillId="4" borderId="9" xfId="0" applyFont="1" applyFill="1" applyBorder="1" applyAlignment="1" applyProtection="1">
      <alignment horizontal="center"/>
      <protection locked="0"/>
    </xf>
    <xf numFmtId="0" fontId="2" fillId="0" borderId="42" xfId="0" applyFont="1" applyFill="1" applyBorder="1" applyAlignment="1" applyProtection="1">
      <alignment horizontal="center"/>
      <protection locked="0"/>
    </xf>
    <xf numFmtId="0" fontId="2" fillId="0" borderId="43" xfId="0" applyFont="1" applyBorder="1"/>
    <xf numFmtId="0" fontId="18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4" xfId="0" applyFont="1" applyBorder="1"/>
    <xf numFmtId="0" fontId="2" fillId="5" borderId="0" xfId="0" applyFont="1" applyFill="1" applyBorder="1" applyAlignment="1">
      <alignment vertical="center" wrapText="1"/>
    </xf>
    <xf numFmtId="0" fontId="34" fillId="5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8" fontId="2" fillId="5" borderId="36" xfId="0" applyNumberFormat="1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vertical="center" wrapText="1"/>
    </xf>
    <xf numFmtId="0" fontId="18" fillId="5" borderId="20" xfId="0" applyFont="1" applyFill="1" applyBorder="1" applyAlignment="1">
      <alignment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vertical="center" wrapText="1"/>
    </xf>
    <xf numFmtId="0" fontId="2" fillId="0" borderId="18" xfId="0" applyFont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20" xfId="0" applyFont="1" applyFill="1" applyBorder="1"/>
    <xf numFmtId="0" fontId="2" fillId="0" borderId="0" xfId="0" applyFont="1" applyBorder="1" applyAlignment="1"/>
    <xf numFmtId="0" fontId="4" fillId="6" borderId="17" xfId="0" applyFont="1" applyFill="1" applyBorder="1" applyAlignment="1">
      <alignment vertical="center" wrapText="1"/>
    </xf>
    <xf numFmtId="0" fontId="2" fillId="6" borderId="17" xfId="0" applyFont="1" applyFill="1" applyBorder="1" applyAlignment="1">
      <alignment vertical="center" wrapText="1"/>
    </xf>
    <xf numFmtId="168" fontId="2" fillId="6" borderId="25" xfId="0" applyNumberFormat="1" applyFont="1" applyFill="1" applyBorder="1" applyAlignment="1">
      <alignment horizontal="center" vertical="center"/>
    </xf>
    <xf numFmtId="168" fontId="2" fillId="6" borderId="36" xfId="0" applyNumberFormat="1" applyFont="1" applyFill="1" applyBorder="1" applyAlignment="1">
      <alignment horizontal="center" vertical="center"/>
    </xf>
    <xf numFmtId="0" fontId="2" fillId="7" borderId="0" xfId="0" applyFont="1" applyFill="1" applyBorder="1" applyAlignment="1"/>
    <xf numFmtId="0" fontId="2" fillId="8" borderId="17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9" fillId="8" borderId="0" xfId="0" applyFont="1" applyFill="1" applyBorder="1" applyAlignment="1">
      <alignment vertical="center" wrapText="1"/>
    </xf>
    <xf numFmtId="0" fontId="9" fillId="8" borderId="20" xfId="0" applyFont="1" applyFill="1" applyBorder="1" applyAlignment="1">
      <alignment vertical="center" wrapText="1"/>
    </xf>
    <xf numFmtId="0" fontId="2" fillId="8" borderId="17" xfId="0" applyFont="1" applyFill="1" applyBorder="1" applyAlignment="1">
      <alignment vertical="center"/>
    </xf>
    <xf numFmtId="0" fontId="2" fillId="8" borderId="0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 wrapText="1"/>
    </xf>
    <xf numFmtId="0" fontId="10" fillId="8" borderId="20" xfId="0" applyFont="1" applyFill="1" applyBorder="1" applyAlignment="1">
      <alignment vertical="center" wrapText="1"/>
    </xf>
    <xf numFmtId="0" fontId="4" fillId="8" borderId="17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vertical="center" wrapText="1"/>
    </xf>
    <xf numFmtId="0" fontId="9" fillId="8" borderId="24" xfId="0" applyFont="1" applyFill="1" applyBorder="1" applyAlignment="1">
      <alignment vertical="center" wrapText="1"/>
    </xf>
    <xf numFmtId="0" fontId="9" fillId="8" borderId="37" xfId="0" applyFont="1" applyFill="1" applyBorder="1" applyAlignment="1">
      <alignment vertical="center" wrapText="1"/>
    </xf>
    <xf numFmtId="0" fontId="2" fillId="8" borderId="6" xfId="0" applyFont="1" applyFill="1" applyBorder="1" applyAlignment="1" applyProtection="1">
      <alignment horizontal="center"/>
      <protection locked="0"/>
    </xf>
    <xf numFmtId="0" fontId="2" fillId="8" borderId="8" xfId="0" applyFont="1" applyFill="1" applyBorder="1" applyAlignment="1" applyProtection="1">
      <alignment horizontal="center"/>
      <protection locked="0"/>
    </xf>
    <xf numFmtId="0" fontId="2" fillId="8" borderId="45" xfId="0" applyFont="1" applyFill="1" applyBorder="1" applyAlignment="1" applyProtection="1">
      <alignment horizontal="center"/>
      <protection locked="0"/>
    </xf>
    <xf numFmtId="168" fontId="2" fillId="8" borderId="16" xfId="0" applyNumberFormat="1" applyFont="1" applyFill="1" applyBorder="1" applyAlignment="1">
      <alignment horizontal="center" vertical="center"/>
    </xf>
    <xf numFmtId="168" fontId="2" fillId="8" borderId="5" xfId="0" applyNumberFormat="1" applyFont="1" applyFill="1" applyBorder="1" applyAlignment="1">
      <alignment horizontal="center" vertical="center"/>
    </xf>
    <xf numFmtId="168" fontId="2" fillId="8" borderId="18" xfId="0" applyNumberFormat="1" applyFont="1" applyFill="1" applyBorder="1" applyAlignment="1">
      <alignment horizontal="center" vertical="center"/>
    </xf>
    <xf numFmtId="168" fontId="2" fillId="8" borderId="19" xfId="0" applyNumberFormat="1" applyFont="1" applyFill="1" applyBorder="1" applyAlignment="1">
      <alignment horizontal="center" vertical="center"/>
    </xf>
    <xf numFmtId="0" fontId="2" fillId="7" borderId="0" xfId="0" applyFont="1" applyFill="1" applyBorder="1" applyAlignment="1" applyProtection="1">
      <alignment horizontal="center"/>
      <protection locked="0"/>
    </xf>
    <xf numFmtId="1" fontId="2" fillId="8" borderId="46" xfId="0" applyNumberFormat="1" applyFont="1" applyFill="1" applyBorder="1" applyAlignment="1" applyProtection="1">
      <alignment horizontal="center"/>
      <protection locked="0"/>
    </xf>
    <xf numFmtId="1" fontId="2" fillId="8" borderId="47" xfId="0" applyNumberFormat="1" applyFont="1" applyFill="1" applyBorder="1" applyAlignment="1" applyProtection="1">
      <alignment horizontal="center"/>
      <protection locked="0"/>
    </xf>
    <xf numFmtId="1" fontId="2" fillId="8" borderId="48" xfId="0" applyNumberFormat="1" applyFont="1" applyFill="1" applyBorder="1" applyAlignment="1" applyProtection="1">
      <alignment horizontal="center"/>
      <protection locked="0"/>
    </xf>
    <xf numFmtId="0" fontId="2" fillId="7" borderId="49" xfId="0" applyFont="1" applyFill="1" applyBorder="1" applyAlignment="1" applyProtection="1">
      <alignment horizontal="center"/>
      <protection locked="0"/>
    </xf>
    <xf numFmtId="0" fontId="2" fillId="7" borderId="50" xfId="0" applyFont="1" applyFill="1" applyBorder="1" applyAlignment="1" applyProtection="1">
      <alignment horizontal="center"/>
      <protection locked="0"/>
    </xf>
    <xf numFmtId="0" fontId="4" fillId="7" borderId="0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5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4" fillId="0" borderId="14" xfId="0" applyNumberFormat="1" applyFont="1" applyBorder="1" applyAlignment="1" applyProtection="1">
      <alignment horizontal="center"/>
      <protection hidden="1"/>
    </xf>
    <xf numFmtId="0" fontId="4" fillId="0" borderId="0" xfId="0" quotePrefix="1" applyFont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0" fontId="4" fillId="0" borderId="14" xfId="0" applyFont="1" applyBorder="1" applyAlignment="1" applyProtection="1">
      <alignment horizontal="center"/>
      <protection hidden="1"/>
    </xf>
    <xf numFmtId="0" fontId="2" fillId="0" borderId="44" xfId="0" applyFont="1" applyFill="1" applyBorder="1" applyAlignment="1" applyProtection="1">
      <alignment horizontal="center"/>
      <protection hidden="1"/>
    </xf>
    <xf numFmtId="0" fontId="2" fillId="0" borderId="15" xfId="0" applyFont="1" applyBorder="1" applyProtection="1">
      <protection hidden="1"/>
    </xf>
    <xf numFmtId="167" fontId="43" fillId="9" borderId="51" xfId="0" quotePrefix="1" applyNumberFormat="1" applyFont="1" applyFill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167" fontId="2" fillId="0" borderId="0" xfId="0" applyNumberFormat="1" applyFont="1" applyBorder="1" applyAlignment="1" applyProtection="1">
      <alignment horizontal="center"/>
      <protection hidden="1"/>
    </xf>
    <xf numFmtId="167" fontId="2" fillId="0" borderId="22" xfId="0" applyNumberFormat="1" applyFont="1" applyBorder="1" applyAlignment="1" applyProtection="1">
      <alignment horizontal="center"/>
      <protection hidden="1"/>
    </xf>
    <xf numFmtId="0" fontId="37" fillId="0" borderId="25" xfId="0" applyFont="1" applyBorder="1" applyAlignment="1">
      <alignment horizontal="center" wrapText="1"/>
    </xf>
    <xf numFmtId="0" fontId="36" fillId="0" borderId="17" xfId="0" applyFont="1" applyBorder="1" applyAlignment="1">
      <alignment horizontal="center" wrapText="1"/>
    </xf>
    <xf numFmtId="0" fontId="36" fillId="0" borderId="27" xfId="0" applyFont="1" applyBorder="1" applyAlignment="1">
      <alignment horizontal="center" wrapText="1"/>
    </xf>
    <xf numFmtId="0" fontId="36" fillId="0" borderId="18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36" fillId="0" borderId="24" xfId="0" applyFont="1" applyBorder="1" applyAlignment="1">
      <alignment horizontal="center" wrapText="1"/>
    </xf>
    <xf numFmtId="0" fontId="36" fillId="0" borderId="36" xfId="0" applyFont="1" applyBorder="1" applyAlignment="1">
      <alignment horizontal="center" wrapText="1"/>
    </xf>
    <xf numFmtId="0" fontId="36" fillId="0" borderId="20" xfId="0" applyFont="1" applyBorder="1" applyAlignment="1">
      <alignment horizontal="center" wrapText="1"/>
    </xf>
    <xf numFmtId="0" fontId="36" fillId="0" borderId="37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26" fillId="6" borderId="17" xfId="0" applyFont="1" applyFill="1" applyBorder="1" applyAlignment="1">
      <alignment horizontal="center" vertical="center" wrapText="1"/>
    </xf>
    <xf numFmtId="0" fontId="26" fillId="6" borderId="27" xfId="0" applyFont="1" applyFill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26" fillId="6" borderId="3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30" fillId="0" borderId="5" xfId="0" quotePrefix="1" applyFont="1" applyBorder="1" applyAlignment="1">
      <alignment horizontal="center" vertical="center" wrapText="1"/>
    </xf>
    <xf numFmtId="0" fontId="29" fillId="0" borderId="0" xfId="0" applyFont="1"/>
    <xf numFmtId="0" fontId="29" fillId="0" borderId="9" xfId="0" applyFont="1" applyBorder="1"/>
    <xf numFmtId="0" fontId="29" fillId="0" borderId="5" xfId="0" applyFont="1" applyBorder="1"/>
    <xf numFmtId="0" fontId="35" fillId="5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66"/>
      <color rgb="FF00FF00"/>
      <color rgb="FF009900"/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0</xdr:row>
      <xdr:rowOff>0</xdr:rowOff>
    </xdr:from>
    <xdr:to>
      <xdr:col>0</xdr:col>
      <xdr:colOff>927735</xdr:colOff>
      <xdr:row>1</xdr:row>
      <xdr:rowOff>333375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7D42433-29DF-4EBC-A358-564562259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0"/>
          <a:ext cx="632459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3"/>
  <sheetViews>
    <sheetView showGridLines="0" tabSelected="1" zoomScale="80" zoomScaleNormal="80" zoomScalePageLayoutView="70" workbookViewId="0">
      <selection activeCell="J13" sqref="J13"/>
    </sheetView>
  </sheetViews>
  <sheetFormatPr baseColWidth="10" defaultRowHeight="15" x14ac:dyDescent="0.2"/>
  <cols>
    <col min="1" max="1" width="14.7109375" style="7" customWidth="1"/>
    <col min="2" max="2" width="4.28515625" style="7" customWidth="1"/>
    <col min="3" max="3" width="18.7109375" style="1" customWidth="1"/>
    <col min="4" max="4" width="7.7109375" style="1" customWidth="1"/>
    <col min="5" max="5" width="11.7109375" style="1" customWidth="1"/>
    <col min="6" max="6" width="1.7109375" style="1" customWidth="1"/>
    <col min="7" max="7" width="11.42578125" style="1"/>
    <col min="8" max="8" width="14.7109375" style="7" customWidth="1"/>
    <col min="9" max="9" width="4.28515625" style="7" customWidth="1"/>
    <col min="10" max="10" width="18.7109375" style="7" customWidth="1"/>
    <col min="11" max="11" width="7.7109375" style="7" customWidth="1"/>
    <col min="12" max="12" width="11.7109375" style="1" customWidth="1"/>
    <col min="13" max="13" width="1.7109375" style="1" customWidth="1"/>
    <col min="14" max="14" width="14.7109375" style="7" customWidth="1"/>
    <col min="15" max="15" width="18.7109375" style="1" customWidth="1"/>
    <col min="16" max="16" width="7.7109375" style="1" customWidth="1"/>
    <col min="17" max="17" width="11.7109375" style="1" customWidth="1"/>
    <col min="18" max="18" width="1" style="1" customWidth="1"/>
    <col min="19" max="19" width="0.85546875" style="1" customWidth="1"/>
    <col min="20" max="20" width="11.42578125" style="1"/>
    <col min="21" max="21" width="2" style="1" bestFit="1" customWidth="1"/>
    <col min="22" max="22" width="11.42578125" style="1"/>
    <col min="23" max="23" width="21.85546875" style="1" bestFit="1" customWidth="1"/>
    <col min="24" max="24" width="1.7109375" style="7" customWidth="1"/>
    <col min="25" max="25" width="2" style="1" bestFit="1" customWidth="1"/>
  </cols>
  <sheetData>
    <row r="1" spans="1:25" ht="26.25" x14ac:dyDescent="0.4">
      <c r="A1" s="158" t="s">
        <v>77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60"/>
    </row>
    <row r="2" spans="1:25" ht="27" thickBot="1" x14ac:dyDescent="0.45">
      <c r="A2" s="161" t="s">
        <v>78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3"/>
    </row>
    <row r="3" spans="1:25" ht="15.75" x14ac:dyDescent="0.25">
      <c r="A3" s="164" t="s">
        <v>72</v>
      </c>
      <c r="B3" s="165"/>
      <c r="C3" s="165"/>
      <c r="D3" s="165"/>
      <c r="E3" s="166"/>
      <c r="F3" s="2"/>
      <c r="G3" s="164" t="s">
        <v>73</v>
      </c>
      <c r="H3" s="165"/>
      <c r="I3" s="165"/>
      <c r="J3" s="165"/>
      <c r="K3" s="165"/>
      <c r="L3" s="165"/>
      <c r="M3" s="3"/>
      <c r="N3" s="165" t="s">
        <v>74</v>
      </c>
      <c r="O3" s="165"/>
      <c r="P3" s="165"/>
      <c r="Q3" s="166"/>
      <c r="R3" s="164" t="s">
        <v>0</v>
      </c>
      <c r="S3" s="165"/>
      <c r="T3" s="165"/>
      <c r="U3" s="165"/>
      <c r="V3" s="165"/>
      <c r="W3" s="165"/>
      <c r="X3" s="166"/>
      <c r="Y3" s="4"/>
    </row>
    <row r="4" spans="1:25" ht="15.75" x14ac:dyDescent="0.25">
      <c r="A4" s="167"/>
      <c r="B4" s="168"/>
      <c r="C4" s="168"/>
      <c r="D4" s="168"/>
      <c r="E4" s="169"/>
      <c r="F4" s="2"/>
      <c r="G4" s="167"/>
      <c r="H4" s="168"/>
      <c r="I4" s="168"/>
      <c r="J4" s="168"/>
      <c r="K4" s="168"/>
      <c r="L4" s="168"/>
      <c r="M4" s="3"/>
      <c r="N4" s="168"/>
      <c r="O4" s="168"/>
      <c r="P4" s="168"/>
      <c r="Q4" s="169"/>
      <c r="R4" s="167"/>
      <c r="S4" s="168"/>
      <c r="T4" s="168"/>
      <c r="U4" s="168"/>
      <c r="V4" s="168"/>
      <c r="W4" s="168"/>
      <c r="X4" s="169"/>
      <c r="Y4" s="4"/>
    </row>
    <row r="5" spans="1:25" ht="15.75" thickBot="1" x14ac:dyDescent="0.25">
      <c r="A5" s="170"/>
      <c r="B5" s="171"/>
      <c r="C5" s="171"/>
      <c r="D5" s="171"/>
      <c r="E5" s="172"/>
      <c r="F5" s="5"/>
      <c r="G5" s="170"/>
      <c r="H5" s="171"/>
      <c r="I5" s="171"/>
      <c r="J5" s="171"/>
      <c r="K5" s="171"/>
      <c r="L5" s="171"/>
      <c r="M5" s="6"/>
      <c r="N5" s="171"/>
      <c r="O5" s="171"/>
      <c r="P5" s="171"/>
      <c r="Q5" s="172"/>
      <c r="R5" s="170"/>
      <c r="S5" s="171"/>
      <c r="T5" s="171"/>
      <c r="U5" s="171"/>
      <c r="V5" s="171"/>
      <c r="W5" s="171"/>
      <c r="X5" s="172"/>
      <c r="Y5" s="7"/>
    </row>
    <row r="6" spans="1:25" ht="16.5" thickBot="1" x14ac:dyDescent="0.3">
      <c r="A6" s="79" t="s">
        <v>1</v>
      </c>
      <c r="B6" s="80" t="s">
        <v>2</v>
      </c>
      <c r="C6" s="22" t="s">
        <v>3</v>
      </c>
      <c r="D6" s="22" t="s">
        <v>4</v>
      </c>
      <c r="E6" s="22" t="s">
        <v>5</v>
      </c>
      <c r="F6" s="9"/>
      <c r="G6" s="22" t="s">
        <v>6</v>
      </c>
      <c r="H6" s="22" t="s">
        <v>7</v>
      </c>
      <c r="I6" s="80" t="s">
        <v>2</v>
      </c>
      <c r="J6" s="22" t="s">
        <v>3</v>
      </c>
      <c r="K6" s="22" t="s">
        <v>4</v>
      </c>
      <c r="L6" s="22" t="s">
        <v>5</v>
      </c>
      <c r="M6" s="9"/>
      <c r="N6" s="8"/>
      <c r="O6" s="8" t="s">
        <v>8</v>
      </c>
      <c r="P6" s="8" t="s">
        <v>4</v>
      </c>
      <c r="Q6" s="8" t="s">
        <v>5</v>
      </c>
      <c r="R6" s="10"/>
      <c r="S6" s="11"/>
      <c r="T6" s="11"/>
      <c r="U6" s="11"/>
      <c r="V6" s="11"/>
      <c r="W6" s="11"/>
      <c r="X6" s="12"/>
    </row>
    <row r="7" spans="1:25" ht="17.25" thickTop="1" thickBot="1" x14ac:dyDescent="0.3">
      <c r="A7" s="13" t="s">
        <v>41</v>
      </c>
      <c r="B7" s="14"/>
      <c r="C7" s="132" t="str">
        <f>IF(ISNUMBER(B7),VLOOKUP(B7,$A$33:$C$44,3,),"")</f>
        <v/>
      </c>
      <c r="D7" s="15">
        <v>2</v>
      </c>
      <c r="E7" s="16"/>
      <c r="F7" s="136">
        <f>IF(E7&lt;=4,1,0)</f>
        <v>1</v>
      </c>
      <c r="G7" s="18">
        <v>1</v>
      </c>
      <c r="H7" s="8" t="s">
        <v>51</v>
      </c>
      <c r="I7" s="119"/>
      <c r="J7" s="135" t="str">
        <f>IF(ISNUMBER(I7),VLOOKUP(I7,$A$33:$C$46,3),"")</f>
        <v/>
      </c>
      <c r="K7" s="15">
        <v>1</v>
      </c>
      <c r="L7" s="20"/>
      <c r="M7" s="137">
        <f>IF(L7&lt;=4,1,0)</f>
        <v>1</v>
      </c>
      <c r="N7" s="8" t="s">
        <v>9</v>
      </c>
      <c r="O7" s="132" t="str">
        <f>$C$7</f>
        <v/>
      </c>
      <c r="P7" s="15">
        <v>4</v>
      </c>
      <c r="Q7" s="20"/>
      <c r="R7" s="133">
        <f>$Q$7*4</f>
        <v>0</v>
      </c>
      <c r="S7" s="134">
        <f t="shared" ref="S7:S15" si="0">IF(Q7=0,3,IF(Q7&lt;=4,1,0))</f>
        <v>3</v>
      </c>
      <c r="T7" s="178" t="s">
        <v>5</v>
      </c>
      <c r="U7" s="178"/>
      <c r="V7" s="178"/>
      <c r="W7" s="22" t="s">
        <v>10</v>
      </c>
      <c r="X7" s="23"/>
    </row>
    <row r="8" spans="1:25" ht="15.75" thickTop="1" x14ac:dyDescent="0.2">
      <c r="A8" s="13" t="s">
        <v>42</v>
      </c>
      <c r="B8" s="24"/>
      <c r="C8" s="132" t="str">
        <f>$C$7</f>
        <v/>
      </c>
      <c r="D8" s="15">
        <v>2</v>
      </c>
      <c r="E8" s="16"/>
      <c r="F8" s="136">
        <f>IF(E8&lt;=4,1,0)</f>
        <v>1</v>
      </c>
      <c r="G8" s="18">
        <v>2</v>
      </c>
      <c r="H8" s="8" t="s">
        <v>52</v>
      </c>
      <c r="I8" s="25"/>
      <c r="J8" s="135" t="str">
        <f>$J$7</f>
        <v/>
      </c>
      <c r="K8" s="15">
        <v>1</v>
      </c>
      <c r="L8" s="20"/>
      <c r="M8" s="137">
        <f t="shared" ref="M8:M31" si="1">IF(L8&lt;=4,1,0)</f>
        <v>1</v>
      </c>
      <c r="N8" s="8"/>
      <c r="O8" s="8"/>
      <c r="P8" s="15"/>
      <c r="Q8" s="71"/>
      <c r="R8" s="11"/>
      <c r="S8" s="11"/>
      <c r="T8" s="8"/>
      <c r="U8" s="11"/>
      <c r="V8" s="8"/>
      <c r="W8" s="8"/>
      <c r="X8" s="26"/>
    </row>
    <row r="9" spans="1:25" x14ac:dyDescent="0.2">
      <c r="A9" s="13" t="s">
        <v>43</v>
      </c>
      <c r="B9" s="24"/>
      <c r="C9" s="132" t="str">
        <f>$C$7</f>
        <v/>
      </c>
      <c r="D9" s="15">
        <v>2</v>
      </c>
      <c r="E9" s="16"/>
      <c r="F9" s="136">
        <f t="shared" ref="F9:F14" si="2">IF(E9&lt;=4,1,0)</f>
        <v>1</v>
      </c>
      <c r="G9" s="18">
        <v>3</v>
      </c>
      <c r="H9" s="78" t="s">
        <v>64</v>
      </c>
      <c r="I9" s="19"/>
      <c r="J9" s="135" t="str">
        <f>$J$7</f>
        <v/>
      </c>
      <c r="K9" s="15">
        <v>1</v>
      </c>
      <c r="L9" s="20"/>
      <c r="M9" s="137">
        <f t="shared" si="1"/>
        <v>1</v>
      </c>
      <c r="N9" s="8" t="s">
        <v>11</v>
      </c>
      <c r="O9" s="132" t="str">
        <f>$C$11</f>
        <v/>
      </c>
      <c r="P9" s="15">
        <v>4</v>
      </c>
      <c r="Q9" s="68"/>
      <c r="R9" s="134">
        <f>$Q$9*4</f>
        <v>0</v>
      </c>
      <c r="S9" s="134">
        <f t="shared" si="0"/>
        <v>3</v>
      </c>
      <c r="T9" s="8">
        <v>300</v>
      </c>
      <c r="U9" s="11"/>
      <c r="V9" s="8"/>
      <c r="W9" s="28">
        <v>4</v>
      </c>
      <c r="X9" s="26"/>
    </row>
    <row r="10" spans="1:25" ht="15.75" thickBot="1" x14ac:dyDescent="0.25">
      <c r="A10" s="13" t="s">
        <v>44</v>
      </c>
      <c r="B10" s="24"/>
      <c r="C10" s="132" t="str">
        <f>$C$7</f>
        <v/>
      </c>
      <c r="D10" s="15">
        <v>2</v>
      </c>
      <c r="E10" s="16"/>
      <c r="F10" s="136">
        <f t="shared" si="2"/>
        <v>1</v>
      </c>
      <c r="G10" s="18">
        <v>4</v>
      </c>
      <c r="H10" s="8" t="s">
        <v>53</v>
      </c>
      <c r="J10" s="135" t="str">
        <f>$J$7</f>
        <v/>
      </c>
      <c r="K10" s="15">
        <v>1</v>
      </c>
      <c r="L10" s="20"/>
      <c r="M10" s="137">
        <f t="shared" si="1"/>
        <v>1</v>
      </c>
      <c r="N10" s="8"/>
      <c r="O10" s="27"/>
      <c r="P10" s="15"/>
      <c r="Q10" s="71"/>
      <c r="R10" s="134">
        <f>IF(SUM(S7+S9)&gt;1,5,0)</f>
        <v>5</v>
      </c>
      <c r="S10" s="11"/>
      <c r="T10" s="7">
        <v>301</v>
      </c>
      <c r="U10" s="7" t="s">
        <v>12</v>
      </c>
      <c r="V10" s="7">
        <v>318</v>
      </c>
      <c r="W10" s="147">
        <f>W9-0.1</f>
        <v>3.9</v>
      </c>
      <c r="X10" s="26"/>
    </row>
    <row r="11" spans="1:25" ht="16.5" thickTop="1" thickBot="1" x14ac:dyDescent="0.25">
      <c r="A11" s="13" t="s">
        <v>45</v>
      </c>
      <c r="B11" s="118"/>
      <c r="C11" s="132" t="str">
        <f>IF(ISNUMBER(B11),VLOOKUP(B11,$A$33:$C$46,3),"")</f>
        <v/>
      </c>
      <c r="D11" s="15">
        <v>2</v>
      </c>
      <c r="E11" s="16"/>
      <c r="F11" s="136">
        <f t="shared" si="2"/>
        <v>1</v>
      </c>
      <c r="G11" s="18">
        <v>5</v>
      </c>
      <c r="H11" s="8" t="s">
        <v>54</v>
      </c>
      <c r="I11" s="118"/>
      <c r="J11" s="135" t="str">
        <f>IF(ISNUMBER(I11),VLOOKUP(I11,$A$33:$C$49,3),"")</f>
        <v/>
      </c>
      <c r="K11" s="15">
        <v>1</v>
      </c>
      <c r="L11" s="20"/>
      <c r="M11" s="137">
        <f t="shared" si="1"/>
        <v>1</v>
      </c>
      <c r="N11" s="8" t="s">
        <v>13</v>
      </c>
      <c r="O11" s="135" t="str">
        <f>$J$7</f>
        <v/>
      </c>
      <c r="P11" s="15">
        <v>4</v>
      </c>
      <c r="Q11" s="20"/>
      <c r="R11" s="133">
        <f>$Q$11*4</f>
        <v>0</v>
      </c>
      <c r="S11" s="134">
        <f t="shared" si="0"/>
        <v>3</v>
      </c>
      <c r="T11" s="8">
        <v>319</v>
      </c>
      <c r="U11" s="11" t="s">
        <v>12</v>
      </c>
      <c r="V11" s="8">
        <v>336</v>
      </c>
      <c r="W11" s="147">
        <f>W10-0.1</f>
        <v>3.8</v>
      </c>
      <c r="X11" s="26"/>
    </row>
    <row r="12" spans="1:25" ht="15.75" thickTop="1" x14ac:dyDescent="0.2">
      <c r="A12" s="13" t="s">
        <v>46</v>
      </c>
      <c r="B12" s="24"/>
      <c r="C12" s="132" t="str">
        <f>$C$11</f>
        <v/>
      </c>
      <c r="D12" s="15">
        <v>2</v>
      </c>
      <c r="E12" s="16"/>
      <c r="F12" s="136">
        <f t="shared" si="2"/>
        <v>1</v>
      </c>
      <c r="G12" s="18">
        <v>6</v>
      </c>
      <c r="H12" s="8" t="s">
        <v>55</v>
      </c>
      <c r="I12" s="19"/>
      <c r="J12" s="135" t="str">
        <f>$J$11</f>
        <v/>
      </c>
      <c r="K12" s="15">
        <v>1</v>
      </c>
      <c r="L12" s="20"/>
      <c r="M12" s="137">
        <f t="shared" si="1"/>
        <v>1</v>
      </c>
      <c r="N12" s="8"/>
      <c r="O12" s="19"/>
      <c r="P12" s="15"/>
      <c r="Q12" s="72"/>
      <c r="R12" s="21"/>
      <c r="S12" s="11"/>
      <c r="T12" s="8">
        <v>337</v>
      </c>
      <c r="U12" s="11" t="s">
        <v>12</v>
      </c>
      <c r="V12" s="8">
        <v>354</v>
      </c>
      <c r="W12" s="147">
        <f t="shared" ref="W12:W28" si="3">W11-0.1</f>
        <v>3.6999999999999997</v>
      </c>
      <c r="X12" s="26"/>
    </row>
    <row r="13" spans="1:25" x14ac:dyDescent="0.2">
      <c r="A13" s="13" t="s">
        <v>47</v>
      </c>
      <c r="B13" s="24"/>
      <c r="C13" s="132" t="str">
        <f>$C$11</f>
        <v/>
      </c>
      <c r="D13" s="15">
        <v>2</v>
      </c>
      <c r="E13" s="16"/>
      <c r="F13" s="136">
        <f t="shared" si="2"/>
        <v>1</v>
      </c>
      <c r="G13" s="18">
        <v>7</v>
      </c>
      <c r="H13" s="8" t="s">
        <v>56</v>
      </c>
      <c r="I13" s="88"/>
      <c r="J13" s="135" t="str">
        <f>$J$11</f>
        <v/>
      </c>
      <c r="K13" s="15">
        <v>1</v>
      </c>
      <c r="L13" s="20"/>
      <c r="M13" s="137">
        <f t="shared" si="1"/>
        <v>1</v>
      </c>
      <c r="N13" s="8" t="s">
        <v>49</v>
      </c>
      <c r="O13" s="135" t="str">
        <f>$J$11</f>
        <v/>
      </c>
      <c r="P13" s="15">
        <v>4</v>
      </c>
      <c r="Q13" s="20"/>
      <c r="R13" s="133">
        <f>$Q$13*4</f>
        <v>0</v>
      </c>
      <c r="S13" s="134">
        <f t="shared" si="0"/>
        <v>3</v>
      </c>
      <c r="T13" s="8">
        <v>355</v>
      </c>
      <c r="U13" s="11" t="s">
        <v>12</v>
      </c>
      <c r="V13" s="8">
        <v>372</v>
      </c>
      <c r="W13" s="147">
        <f t="shared" si="3"/>
        <v>3.5999999999999996</v>
      </c>
      <c r="X13" s="26"/>
    </row>
    <row r="14" spans="1:25" ht="15.75" thickBot="1" x14ac:dyDescent="0.25">
      <c r="A14" s="13" t="s">
        <v>48</v>
      </c>
      <c r="B14" s="24"/>
      <c r="C14" s="132" t="str">
        <f>$C$11</f>
        <v/>
      </c>
      <c r="D14" s="15">
        <v>2</v>
      </c>
      <c r="E14" s="16"/>
      <c r="F14" s="136">
        <f t="shared" si="2"/>
        <v>1</v>
      </c>
      <c r="G14" s="18">
        <v>8</v>
      </c>
      <c r="H14" s="8" t="s">
        <v>57</v>
      </c>
      <c r="I14" s="19"/>
      <c r="J14" s="135" t="str">
        <f>$J$11</f>
        <v/>
      </c>
      <c r="K14" s="15">
        <v>1</v>
      </c>
      <c r="L14" s="20"/>
      <c r="M14" s="137">
        <f t="shared" si="1"/>
        <v>1</v>
      </c>
      <c r="N14" s="8"/>
      <c r="O14" s="19"/>
      <c r="P14" s="15"/>
      <c r="Q14" s="73"/>
      <c r="R14" s="21"/>
      <c r="S14" s="11"/>
      <c r="T14" s="8">
        <v>373</v>
      </c>
      <c r="U14" s="11" t="s">
        <v>12</v>
      </c>
      <c r="V14" s="8">
        <v>390</v>
      </c>
      <c r="W14" s="147">
        <f t="shared" si="3"/>
        <v>3.4999999999999996</v>
      </c>
      <c r="X14" s="26"/>
    </row>
    <row r="15" spans="1:25" ht="15.75" thickBot="1" x14ac:dyDescent="0.25">
      <c r="A15" s="29"/>
      <c r="B15" s="30"/>
      <c r="C15" s="31"/>
      <c r="D15" s="11"/>
      <c r="E15" s="11"/>
      <c r="F15" s="17"/>
      <c r="G15" s="18">
        <v>9</v>
      </c>
      <c r="H15" s="8" t="s">
        <v>58</v>
      </c>
      <c r="I15" s="120"/>
      <c r="J15" s="143" t="str">
        <f>IF(ISNUMBER(I15),VLOOKUP(I15,$A$33:$C$49,3),"")</f>
        <v/>
      </c>
      <c r="K15" s="15">
        <v>1</v>
      </c>
      <c r="L15" s="20"/>
      <c r="M15" s="137">
        <f t="shared" si="1"/>
        <v>1</v>
      </c>
      <c r="N15" s="8" t="s">
        <v>50</v>
      </c>
      <c r="O15" s="135" t="str">
        <f>$J$15</f>
        <v/>
      </c>
      <c r="P15" s="74">
        <v>4</v>
      </c>
      <c r="Q15" s="75"/>
      <c r="R15" s="133">
        <f>$Q$15*4</f>
        <v>0</v>
      </c>
      <c r="S15" s="134">
        <f t="shared" si="0"/>
        <v>3</v>
      </c>
      <c r="T15" s="8">
        <v>391</v>
      </c>
      <c r="U15" s="11" t="s">
        <v>12</v>
      </c>
      <c r="V15" s="8">
        <v>408</v>
      </c>
      <c r="W15" s="147">
        <f t="shared" si="3"/>
        <v>3.3999999999999995</v>
      </c>
      <c r="X15" s="26"/>
    </row>
    <row r="16" spans="1:25" ht="16.5" thickTop="1" x14ac:dyDescent="0.25">
      <c r="A16" s="32"/>
      <c r="B16" s="8"/>
      <c r="C16" s="11"/>
      <c r="D16" s="33" t="s">
        <v>14</v>
      </c>
      <c r="E16" s="138" t="str">
        <f>IF(ISNUMBER($E$7),D7*E7+D8*E8+D9*E9+D10*E10+D11*E11+D12*E12+D13*E13+D14*E14,"")</f>
        <v/>
      </c>
      <c r="F16" s="137">
        <f>SUM(F7:F14)</f>
        <v>8</v>
      </c>
      <c r="G16" s="18">
        <v>10</v>
      </c>
      <c r="H16" s="88" t="s">
        <v>59</v>
      </c>
      <c r="I16" s="129"/>
      <c r="J16" s="135" t="str">
        <f>$J$15</f>
        <v/>
      </c>
      <c r="K16" s="15">
        <v>1</v>
      </c>
      <c r="L16" s="20"/>
      <c r="M16" s="137">
        <f t="shared" si="1"/>
        <v>1</v>
      </c>
      <c r="N16" s="8"/>
      <c r="O16" s="19"/>
      <c r="P16" s="15"/>
      <c r="Q16" s="76"/>
      <c r="R16" s="134">
        <f>IF(SUM(S7+S9+S11+S13+S15)&gt;2,5,0)</f>
        <v>5</v>
      </c>
      <c r="S16" s="11"/>
      <c r="T16" s="8">
        <v>409</v>
      </c>
      <c r="U16" s="11" t="s">
        <v>12</v>
      </c>
      <c r="V16" s="8">
        <v>426</v>
      </c>
      <c r="W16" s="147">
        <f t="shared" si="3"/>
        <v>3.2999999999999994</v>
      </c>
      <c r="X16" s="26"/>
    </row>
    <row r="17" spans="1:24" ht="16.5" thickBot="1" x14ac:dyDescent="0.3">
      <c r="A17" s="13"/>
      <c r="B17" s="8"/>
      <c r="C17" s="11"/>
      <c r="D17" s="34" t="s">
        <v>15</v>
      </c>
      <c r="E17" s="139" t="str">
        <f>IF(ISNUMBER($E$14),IF(AND($E$16&gt;=80,$F$16&lt;=2),"positiv","negativ"),"")</f>
        <v/>
      </c>
      <c r="F17" s="9"/>
      <c r="G17" s="18">
        <v>11</v>
      </c>
      <c r="H17" s="88" t="s">
        <v>60</v>
      </c>
      <c r="I17" s="125"/>
      <c r="J17" s="135" t="str">
        <f t="shared" ref="J17:J18" si="4">$J$15</f>
        <v/>
      </c>
      <c r="K17" s="15">
        <v>1</v>
      </c>
      <c r="L17" s="20"/>
      <c r="M17" s="137">
        <f t="shared" si="1"/>
        <v>1</v>
      </c>
      <c r="N17" s="8"/>
      <c r="O17" s="8"/>
      <c r="P17" s="15"/>
      <c r="Q17" s="77"/>
      <c r="R17" s="133">
        <f>SUM($R$7,$R$9,$R$11,$R$13,$R$15)</f>
        <v>0</v>
      </c>
      <c r="S17" s="11"/>
      <c r="T17" s="8">
        <v>427</v>
      </c>
      <c r="U17" s="11" t="s">
        <v>12</v>
      </c>
      <c r="V17" s="8">
        <v>444</v>
      </c>
      <c r="W17" s="147">
        <f>W16-0.1</f>
        <v>3.1999999999999993</v>
      </c>
      <c r="X17" s="26"/>
    </row>
    <row r="18" spans="1:24" ht="17.25" thickTop="1" thickBot="1" x14ac:dyDescent="0.3">
      <c r="A18" s="13"/>
      <c r="B18" s="8"/>
      <c r="C18" s="11"/>
      <c r="D18" s="11"/>
      <c r="E18" s="35"/>
      <c r="F18" s="9"/>
      <c r="G18" s="18">
        <v>12</v>
      </c>
      <c r="H18" s="88" t="s">
        <v>61</v>
      </c>
      <c r="I18" s="130"/>
      <c r="J18" s="135" t="str">
        <f t="shared" si="4"/>
        <v/>
      </c>
      <c r="K18" s="15">
        <v>1</v>
      </c>
      <c r="L18" s="20"/>
      <c r="M18" s="137">
        <f t="shared" si="1"/>
        <v>1</v>
      </c>
      <c r="N18" s="36"/>
      <c r="O18" s="37"/>
      <c r="P18" s="33" t="s">
        <v>14</v>
      </c>
      <c r="Q18" s="140" t="str">
        <f>IF(ISNUMBER($Q$7),SUM(Q7*4+Q9*4+Q11*4+Q13*4+Q15*4),"")</f>
        <v/>
      </c>
      <c r="R18" s="11"/>
      <c r="S18" s="134">
        <f>IF(OR(R10=5,R16=5,R19=5),3,0)</f>
        <v>3</v>
      </c>
      <c r="T18" s="8">
        <v>445</v>
      </c>
      <c r="U18" s="11" t="s">
        <v>12</v>
      </c>
      <c r="V18" s="8">
        <v>462</v>
      </c>
      <c r="W18" s="147">
        <f t="shared" si="3"/>
        <v>3.0999999999999992</v>
      </c>
      <c r="X18" s="26"/>
    </row>
    <row r="19" spans="1:24" ht="17.25" thickTop="1" thickBot="1" x14ac:dyDescent="0.3">
      <c r="A19" s="13"/>
      <c r="B19" s="8"/>
      <c r="C19" s="11"/>
      <c r="D19" s="11"/>
      <c r="E19" s="11"/>
      <c r="F19" s="9"/>
      <c r="G19" s="18">
        <v>13</v>
      </c>
      <c r="H19" s="8"/>
      <c r="I19" s="126"/>
      <c r="J19" s="135" t="str">
        <f>IF(ISNUMBER(I19),VLOOKUP(I19,$A$33:$C$51,3),"")</f>
        <v/>
      </c>
      <c r="K19" s="15">
        <v>1</v>
      </c>
      <c r="L19" s="20"/>
      <c r="M19" s="137">
        <f t="shared" si="1"/>
        <v>1</v>
      </c>
      <c r="N19" s="8"/>
      <c r="O19" s="11"/>
      <c r="P19" s="34" t="s">
        <v>16</v>
      </c>
      <c r="Q19" s="140" t="str">
        <f>IF(ISNUMBER($Q$15),IF(AND($R$17&gt;=100),IF(AND(S18=0),"positiv","negativ")),"")</f>
        <v/>
      </c>
      <c r="R19" s="134">
        <f>IF(SUM(S11+S13+S15)&gt;1,5,0)</f>
        <v>5</v>
      </c>
      <c r="S19" s="11"/>
      <c r="T19" s="8">
        <v>463</v>
      </c>
      <c r="U19" s="11" t="s">
        <v>12</v>
      </c>
      <c r="V19" s="8">
        <v>480</v>
      </c>
      <c r="W19" s="147">
        <f t="shared" si="3"/>
        <v>2.9999999999999991</v>
      </c>
      <c r="X19" s="26"/>
    </row>
    <row r="20" spans="1:24" ht="16.5" customHeight="1" thickBot="1" x14ac:dyDescent="0.25">
      <c r="A20" s="13"/>
      <c r="B20" s="179" t="s">
        <v>17</v>
      </c>
      <c r="C20" s="180"/>
      <c r="D20" s="181"/>
      <c r="E20" s="11"/>
      <c r="F20" s="9"/>
      <c r="G20" s="18">
        <v>14</v>
      </c>
      <c r="H20" s="8"/>
      <c r="I20" s="127"/>
      <c r="J20" s="135" t="str">
        <f t="shared" ref="J20:J30" si="5">IF(ISNUMBER(I20),VLOOKUP(I20,$A$33:$C$51,3),"")</f>
        <v/>
      </c>
      <c r="K20" s="15">
        <v>1</v>
      </c>
      <c r="L20" s="20"/>
      <c r="M20" s="137">
        <f t="shared" si="1"/>
        <v>1</v>
      </c>
      <c r="N20" s="204" t="s">
        <v>75</v>
      </c>
      <c r="O20" s="205"/>
      <c r="P20" s="205"/>
      <c r="Q20" s="206"/>
      <c r="R20" s="21"/>
      <c r="S20" s="11"/>
      <c r="T20" s="8">
        <v>481</v>
      </c>
      <c r="U20" s="11" t="s">
        <v>12</v>
      </c>
      <c r="V20" s="8">
        <v>498</v>
      </c>
      <c r="W20" s="147">
        <f t="shared" si="3"/>
        <v>2.899999999999999</v>
      </c>
      <c r="X20" s="26"/>
    </row>
    <row r="21" spans="1:24" ht="16.5" customHeight="1" thickBot="1" x14ac:dyDescent="0.25">
      <c r="A21" s="13"/>
      <c r="B21" s="182"/>
      <c r="C21" s="183"/>
      <c r="D21" s="184"/>
      <c r="E21" s="11"/>
      <c r="F21" s="9"/>
      <c r="G21" s="18">
        <v>15</v>
      </c>
      <c r="H21" s="8"/>
      <c r="I21" s="127"/>
      <c r="J21" s="135" t="str">
        <f t="shared" si="5"/>
        <v/>
      </c>
      <c r="K21" s="15">
        <v>1</v>
      </c>
      <c r="L21" s="20"/>
      <c r="M21" s="137">
        <f t="shared" si="1"/>
        <v>1</v>
      </c>
      <c r="N21" s="207"/>
      <c r="O21" s="205"/>
      <c r="P21" s="205"/>
      <c r="Q21" s="206"/>
      <c r="R21" s="21"/>
      <c r="S21" s="11"/>
      <c r="T21" s="8">
        <v>499</v>
      </c>
      <c r="U21" s="11" t="s">
        <v>12</v>
      </c>
      <c r="V21" s="8">
        <v>516</v>
      </c>
      <c r="W21" s="147">
        <f t="shared" si="3"/>
        <v>2.7999999999999989</v>
      </c>
      <c r="X21" s="26"/>
    </row>
    <row r="22" spans="1:24" ht="16.5" customHeight="1" thickBot="1" x14ac:dyDescent="0.25">
      <c r="A22" s="13"/>
      <c r="B22" s="182"/>
      <c r="C22" s="183"/>
      <c r="D22" s="184"/>
      <c r="E22" s="11"/>
      <c r="F22" s="9"/>
      <c r="G22" s="18">
        <v>16</v>
      </c>
      <c r="H22" s="8"/>
      <c r="I22" s="128"/>
      <c r="J22" s="135" t="str">
        <f t="shared" si="5"/>
        <v/>
      </c>
      <c r="K22" s="15">
        <v>1</v>
      </c>
      <c r="L22" s="20"/>
      <c r="M22" s="137">
        <f t="shared" si="1"/>
        <v>1</v>
      </c>
      <c r="N22" s="207"/>
      <c r="O22" s="205"/>
      <c r="P22" s="205"/>
      <c r="Q22" s="206"/>
      <c r="R22" s="21"/>
      <c r="S22" s="11"/>
      <c r="T22" s="8">
        <v>517</v>
      </c>
      <c r="U22" s="11" t="s">
        <v>12</v>
      </c>
      <c r="V22" s="8">
        <v>534</v>
      </c>
      <c r="W22" s="147">
        <f t="shared" si="3"/>
        <v>2.6999999999999988</v>
      </c>
      <c r="X22" s="26"/>
    </row>
    <row r="23" spans="1:24" ht="15.75" thickBot="1" x14ac:dyDescent="0.25">
      <c r="A23" s="13"/>
      <c r="B23" s="182"/>
      <c r="C23" s="183"/>
      <c r="D23" s="184"/>
      <c r="E23" s="11"/>
      <c r="F23" s="9"/>
      <c r="G23" s="18">
        <v>17</v>
      </c>
      <c r="H23" s="8"/>
      <c r="I23" s="127"/>
      <c r="J23" s="135" t="str">
        <f t="shared" si="5"/>
        <v/>
      </c>
      <c r="K23" s="15">
        <v>1</v>
      </c>
      <c r="L23" s="20"/>
      <c r="M23" s="137">
        <f t="shared" si="1"/>
        <v>1</v>
      </c>
      <c r="N23" s="207"/>
      <c r="O23" s="205"/>
      <c r="P23" s="205"/>
      <c r="Q23" s="206"/>
      <c r="R23" s="21"/>
      <c r="S23" s="11"/>
      <c r="T23" s="8">
        <v>535</v>
      </c>
      <c r="U23" s="11" t="s">
        <v>12</v>
      </c>
      <c r="V23" s="8">
        <v>552</v>
      </c>
      <c r="W23" s="147">
        <f t="shared" si="3"/>
        <v>2.5999999999999988</v>
      </c>
      <c r="X23" s="26"/>
    </row>
    <row r="24" spans="1:24" ht="15.75" thickBot="1" x14ac:dyDescent="0.25">
      <c r="A24" s="13"/>
      <c r="B24" s="182"/>
      <c r="C24" s="183"/>
      <c r="D24" s="184"/>
      <c r="E24" s="11"/>
      <c r="F24" s="9"/>
      <c r="G24" s="18">
        <v>18</v>
      </c>
      <c r="H24" s="8"/>
      <c r="I24" s="127"/>
      <c r="J24" s="135" t="str">
        <f t="shared" si="5"/>
        <v/>
      </c>
      <c r="K24" s="15">
        <v>1</v>
      </c>
      <c r="L24" s="20"/>
      <c r="M24" s="137">
        <f t="shared" si="1"/>
        <v>1</v>
      </c>
      <c r="N24" s="207"/>
      <c r="O24" s="205"/>
      <c r="P24" s="205"/>
      <c r="Q24" s="206"/>
      <c r="R24" s="21"/>
      <c r="S24" s="11"/>
      <c r="T24" s="8">
        <v>553</v>
      </c>
      <c r="U24" s="11" t="s">
        <v>12</v>
      </c>
      <c r="V24" s="8">
        <v>570</v>
      </c>
      <c r="W24" s="147">
        <f t="shared" si="3"/>
        <v>2.4999999999999987</v>
      </c>
      <c r="X24" s="26"/>
    </row>
    <row r="25" spans="1:24" ht="15.75" thickBot="1" x14ac:dyDescent="0.25">
      <c r="A25" s="13"/>
      <c r="B25" s="182"/>
      <c r="C25" s="183"/>
      <c r="D25" s="184"/>
      <c r="E25" s="11"/>
      <c r="F25" s="9"/>
      <c r="G25" s="18">
        <v>19</v>
      </c>
      <c r="H25" s="8"/>
      <c r="I25" s="127"/>
      <c r="J25" s="135" t="str">
        <f t="shared" si="5"/>
        <v/>
      </c>
      <c r="K25" s="15">
        <v>1</v>
      </c>
      <c r="L25" s="20"/>
      <c r="M25" s="137">
        <f t="shared" si="1"/>
        <v>1</v>
      </c>
      <c r="N25" s="8"/>
      <c r="O25" s="11"/>
      <c r="P25" s="11"/>
      <c r="Q25" s="11"/>
      <c r="R25" s="21"/>
      <c r="S25" s="11"/>
      <c r="T25" s="8">
        <v>571</v>
      </c>
      <c r="U25" s="11" t="s">
        <v>12</v>
      </c>
      <c r="V25" s="8">
        <v>588</v>
      </c>
      <c r="W25" s="147">
        <f t="shared" si="3"/>
        <v>2.3999999999999986</v>
      </c>
      <c r="X25" s="26"/>
    </row>
    <row r="26" spans="1:24" ht="16.5" thickBot="1" x14ac:dyDescent="0.3">
      <c r="A26" s="13"/>
      <c r="B26" s="182"/>
      <c r="C26" s="183"/>
      <c r="D26" s="184"/>
      <c r="E26" s="11"/>
      <c r="F26" s="9"/>
      <c r="G26" s="18">
        <v>20</v>
      </c>
      <c r="H26" s="8"/>
      <c r="I26" s="127"/>
      <c r="J26" s="135" t="str">
        <f t="shared" si="5"/>
        <v/>
      </c>
      <c r="K26" s="15">
        <v>1</v>
      </c>
      <c r="L26" s="20"/>
      <c r="M26" s="137">
        <f t="shared" si="1"/>
        <v>1</v>
      </c>
      <c r="N26" s="8"/>
      <c r="O26" s="11"/>
      <c r="P26" s="38" t="s">
        <v>18</v>
      </c>
      <c r="Q26" s="141" t="str">
        <f>IF(AND($E$17="positiv",$L$33="positiv",$Q$19="positiv"),"positiv","negativ")</f>
        <v>negativ</v>
      </c>
      <c r="R26" s="21"/>
      <c r="S26" s="11"/>
      <c r="T26" s="8">
        <v>589</v>
      </c>
      <c r="U26" s="11" t="s">
        <v>12</v>
      </c>
      <c r="V26" s="8">
        <v>606</v>
      </c>
      <c r="W26" s="147">
        <f t="shared" si="3"/>
        <v>2.2999999999999985</v>
      </c>
      <c r="X26" s="26"/>
    </row>
    <row r="27" spans="1:24" ht="15.75" thickBot="1" x14ac:dyDescent="0.25">
      <c r="A27" s="13"/>
      <c r="B27" s="185"/>
      <c r="C27" s="186"/>
      <c r="D27" s="187"/>
      <c r="E27" s="11"/>
      <c r="F27" s="9"/>
      <c r="G27" s="18">
        <v>21</v>
      </c>
      <c r="H27" s="8"/>
      <c r="I27" s="127"/>
      <c r="J27" s="135" t="str">
        <f t="shared" si="5"/>
        <v/>
      </c>
      <c r="K27" s="15">
        <v>1</v>
      </c>
      <c r="L27" s="20"/>
      <c r="M27" s="137">
        <f t="shared" si="1"/>
        <v>1</v>
      </c>
      <c r="N27" s="8"/>
      <c r="O27" s="11"/>
      <c r="P27" s="11"/>
      <c r="Q27" s="11"/>
      <c r="R27" s="21"/>
      <c r="S27" s="11"/>
      <c r="T27" s="8">
        <v>607</v>
      </c>
      <c r="U27" s="11" t="s">
        <v>12</v>
      </c>
      <c r="V27" s="8">
        <v>624</v>
      </c>
      <c r="W27" s="147">
        <f t="shared" si="3"/>
        <v>2.1999999999999984</v>
      </c>
      <c r="X27" s="26"/>
    </row>
    <row r="28" spans="1:24" ht="17.25" thickTop="1" thickBot="1" x14ac:dyDescent="0.3">
      <c r="A28" s="13"/>
      <c r="B28" s="8"/>
      <c r="C28" s="11"/>
      <c r="D28" s="11"/>
      <c r="E28" s="11"/>
      <c r="F28" s="9"/>
      <c r="G28" s="18">
        <v>22</v>
      </c>
      <c r="H28" s="8"/>
      <c r="I28" s="127"/>
      <c r="J28" s="135" t="str">
        <f t="shared" si="5"/>
        <v/>
      </c>
      <c r="K28" s="15">
        <v>1</v>
      </c>
      <c r="L28" s="70"/>
      <c r="M28" s="137">
        <f t="shared" si="1"/>
        <v>1</v>
      </c>
      <c r="N28" s="8"/>
      <c r="O28" s="11"/>
      <c r="P28" s="38" t="s">
        <v>19</v>
      </c>
      <c r="Q28" s="142" t="str">
        <f>IF(AND(ISNUMBER($Q$18),$Q$26="positiv"),$E$16+$L$32+$Q$18,"")</f>
        <v/>
      </c>
      <c r="R28" s="21"/>
      <c r="S28" s="11"/>
      <c r="T28" s="8">
        <v>625</v>
      </c>
      <c r="U28" s="11" t="s">
        <v>12</v>
      </c>
      <c r="V28" s="8">
        <v>642</v>
      </c>
      <c r="W28" s="147">
        <f t="shared" si="3"/>
        <v>2.0999999999999983</v>
      </c>
      <c r="X28" s="26"/>
    </row>
    <row r="29" spans="1:24" ht="16.5" thickBot="1" x14ac:dyDescent="0.3">
      <c r="A29" s="13"/>
      <c r="B29" s="8"/>
      <c r="C29" s="11"/>
      <c r="D29" s="11"/>
      <c r="E29" s="11"/>
      <c r="F29" s="9"/>
      <c r="G29" s="18">
        <v>23</v>
      </c>
      <c r="H29" s="8"/>
      <c r="I29" s="127"/>
      <c r="J29" s="135" t="str">
        <f t="shared" si="5"/>
        <v/>
      </c>
      <c r="K29" s="15">
        <v>1</v>
      </c>
      <c r="L29" s="20"/>
      <c r="M29" s="137">
        <f t="shared" si="1"/>
        <v>1</v>
      </c>
      <c r="N29" s="8"/>
      <c r="O29" s="11"/>
      <c r="P29" s="38"/>
      <c r="Q29" s="22"/>
      <c r="R29" s="21"/>
      <c r="S29" s="11"/>
      <c r="T29" s="8">
        <v>643</v>
      </c>
      <c r="U29" s="11" t="s">
        <v>12</v>
      </c>
      <c r="V29" s="8">
        <v>660</v>
      </c>
      <c r="W29" s="147">
        <f t="shared" ref="W29:W39" si="6">W28-0.1</f>
        <v>1.9999999999999982</v>
      </c>
      <c r="X29" s="26"/>
    </row>
    <row r="30" spans="1:24" ht="16.5" thickBot="1" x14ac:dyDescent="0.3">
      <c r="A30" s="13"/>
      <c r="B30" s="8"/>
      <c r="C30" s="11"/>
      <c r="D30" s="11"/>
      <c r="E30" s="11"/>
      <c r="F30" s="9"/>
      <c r="G30" s="18">
        <v>24</v>
      </c>
      <c r="H30" s="8"/>
      <c r="I30" s="127"/>
      <c r="J30" s="135" t="str">
        <f t="shared" si="5"/>
        <v/>
      </c>
      <c r="K30" s="15">
        <v>1</v>
      </c>
      <c r="L30" s="20"/>
      <c r="M30" s="137">
        <f t="shared" si="1"/>
        <v>1</v>
      </c>
      <c r="N30" s="8"/>
      <c r="O30" s="11"/>
      <c r="P30" s="38"/>
      <c r="Q30" s="22"/>
      <c r="R30" s="21"/>
      <c r="S30" s="11"/>
      <c r="T30" s="8">
        <v>661</v>
      </c>
      <c r="U30" s="11" t="s">
        <v>12</v>
      </c>
      <c r="V30" s="8">
        <v>678</v>
      </c>
      <c r="W30" s="147">
        <f t="shared" si="6"/>
        <v>1.8999999999999981</v>
      </c>
      <c r="X30" s="26"/>
    </row>
    <row r="31" spans="1:24" ht="16.5" thickBot="1" x14ac:dyDescent="0.3">
      <c r="A31" s="13"/>
      <c r="B31" s="8"/>
      <c r="C31" s="11"/>
      <c r="D31" s="11"/>
      <c r="E31" s="11"/>
      <c r="F31" s="40"/>
      <c r="G31" s="11"/>
      <c r="H31" s="8"/>
      <c r="I31" s="8"/>
      <c r="J31" s="8"/>
      <c r="K31" s="8"/>
      <c r="L31" s="11"/>
      <c r="M31" s="144">
        <f t="shared" si="1"/>
        <v>1</v>
      </c>
      <c r="N31" s="8"/>
      <c r="O31" s="11"/>
      <c r="P31" s="11"/>
      <c r="Q31" s="131"/>
      <c r="R31" s="21"/>
      <c r="S31" s="11"/>
      <c r="T31" s="8">
        <v>679</v>
      </c>
      <c r="U31" s="11" t="s">
        <v>12</v>
      </c>
      <c r="V31" s="8">
        <v>696</v>
      </c>
      <c r="W31" s="147">
        <f t="shared" si="6"/>
        <v>1.799999999999998</v>
      </c>
      <c r="X31" s="26"/>
    </row>
    <row r="32" spans="1:24" ht="19.5" thickTop="1" thickBot="1" x14ac:dyDescent="0.3">
      <c r="A32" s="82" t="s">
        <v>65</v>
      </c>
      <c r="B32" s="83"/>
      <c r="C32" s="84" t="s">
        <v>3</v>
      </c>
      <c r="D32" s="81" t="s">
        <v>66</v>
      </c>
      <c r="E32" s="39"/>
      <c r="F32" s="39"/>
      <c r="G32" s="85"/>
      <c r="H32" s="36"/>
      <c r="I32" s="36"/>
      <c r="J32" s="36"/>
      <c r="K32" s="33" t="s">
        <v>14</v>
      </c>
      <c r="L32" s="142" t="str">
        <f>IF(ISNUMBER($L$7),SUM(L7:L30),"")</f>
        <v/>
      </c>
      <c r="M32" s="134">
        <f>SUM(M7:M30)</f>
        <v>24</v>
      </c>
      <c r="N32" s="8"/>
      <c r="O32" s="11"/>
      <c r="P32" s="38" t="s">
        <v>20</v>
      </c>
      <c r="Q32" s="145" t="str">
        <f>IF(ISNUMBER($Q$28),VLOOKUP($Q$28,T9:W39,4),"")</f>
        <v/>
      </c>
      <c r="R32" s="21"/>
      <c r="S32" s="11"/>
      <c r="T32" s="8">
        <v>697</v>
      </c>
      <c r="U32" s="11" t="s">
        <v>12</v>
      </c>
      <c r="V32" s="8">
        <v>714</v>
      </c>
      <c r="W32" s="147">
        <f t="shared" si="6"/>
        <v>1.699999999999998</v>
      </c>
      <c r="X32" s="26"/>
    </row>
    <row r="33" spans="1:25" ht="15.75" x14ac:dyDescent="0.25">
      <c r="A33" s="42">
        <v>1</v>
      </c>
      <c r="B33" s="43"/>
      <c r="C33" s="44" t="s">
        <v>21</v>
      </c>
      <c r="D33" s="45" t="s">
        <v>22</v>
      </c>
      <c r="E33" s="188" t="s">
        <v>69</v>
      </c>
      <c r="F33" s="188"/>
      <c r="G33" s="189"/>
      <c r="H33" s="46"/>
      <c r="I33" s="47"/>
      <c r="J33" s="8"/>
      <c r="K33" s="48" t="s">
        <v>15</v>
      </c>
      <c r="L33" s="146" t="str">
        <f>IF(ISNUMBER($L$30),IF(AND($L$32&gt;=120),IF(AND($F$16&lt;=2),IF(AND($M$32+$F$16&lt;=6),"positiv","negativ"))),"")</f>
        <v/>
      </c>
      <c r="M33" s="11"/>
      <c r="N33" s="8"/>
      <c r="O33" s="11"/>
      <c r="P33" s="11"/>
      <c r="Q33" s="11"/>
      <c r="R33" s="21"/>
      <c r="S33" s="11"/>
      <c r="T33" s="8">
        <v>715</v>
      </c>
      <c r="U33" s="11" t="s">
        <v>12</v>
      </c>
      <c r="V33" s="8">
        <v>732</v>
      </c>
      <c r="W33" s="147">
        <f t="shared" si="6"/>
        <v>1.5999999999999979</v>
      </c>
      <c r="X33" s="26"/>
    </row>
    <row r="34" spans="1:25" ht="15.75" x14ac:dyDescent="0.2">
      <c r="A34" s="49">
        <v>2</v>
      </c>
      <c r="B34" s="50"/>
      <c r="C34" s="51" t="s">
        <v>23</v>
      </c>
      <c r="D34" s="52" t="s">
        <v>22</v>
      </c>
      <c r="E34" s="190"/>
      <c r="F34" s="190"/>
      <c r="G34" s="191"/>
      <c r="H34" s="46"/>
      <c r="I34" s="47"/>
      <c r="J34" s="8"/>
      <c r="K34" s="8"/>
      <c r="L34" s="11"/>
      <c r="M34" s="11"/>
      <c r="N34" s="8"/>
      <c r="O34" s="11"/>
      <c r="P34" s="11"/>
      <c r="Q34" s="11"/>
      <c r="R34" s="21"/>
      <c r="S34" s="11"/>
      <c r="T34" s="8">
        <v>733</v>
      </c>
      <c r="U34" s="11" t="s">
        <v>12</v>
      </c>
      <c r="V34" s="8">
        <v>750</v>
      </c>
      <c r="W34" s="147">
        <f t="shared" si="6"/>
        <v>1.4999999999999978</v>
      </c>
      <c r="X34" s="26"/>
    </row>
    <row r="35" spans="1:25" ht="15.75" x14ac:dyDescent="0.2">
      <c r="A35" s="49">
        <v>3</v>
      </c>
      <c r="B35" s="50"/>
      <c r="C35" s="51" t="s">
        <v>24</v>
      </c>
      <c r="D35" s="52" t="s">
        <v>22</v>
      </c>
      <c r="E35" s="190"/>
      <c r="F35" s="190"/>
      <c r="G35" s="191"/>
      <c r="H35" s="46"/>
      <c r="I35" s="47"/>
      <c r="J35" s="8"/>
      <c r="K35" s="194" t="s">
        <v>68</v>
      </c>
      <c r="L35" s="195"/>
      <c r="M35" s="195"/>
      <c r="N35" s="195"/>
      <c r="O35" s="196"/>
      <c r="P35" s="11"/>
      <c r="Q35" s="11"/>
      <c r="R35" s="21"/>
      <c r="S35" s="11"/>
      <c r="T35" s="8">
        <v>751</v>
      </c>
      <c r="U35" s="11" t="s">
        <v>12</v>
      </c>
      <c r="V35" s="8">
        <v>768</v>
      </c>
      <c r="W35" s="147">
        <f t="shared" si="6"/>
        <v>1.3999999999999977</v>
      </c>
      <c r="X35" s="26"/>
    </row>
    <row r="36" spans="1:25" ht="15.75" x14ac:dyDescent="0.2">
      <c r="A36" s="49">
        <v>4</v>
      </c>
      <c r="B36" s="50"/>
      <c r="C36" s="51" t="s">
        <v>25</v>
      </c>
      <c r="D36" s="52" t="s">
        <v>26</v>
      </c>
      <c r="E36" s="190"/>
      <c r="F36" s="190"/>
      <c r="G36" s="191"/>
      <c r="H36" s="46"/>
      <c r="I36" s="47"/>
      <c r="J36" s="8"/>
      <c r="K36" s="197"/>
      <c r="L36" s="198"/>
      <c r="M36" s="198"/>
      <c r="N36" s="198"/>
      <c r="O36" s="199"/>
      <c r="P36" s="11"/>
      <c r="Q36" s="11"/>
      <c r="R36" s="21"/>
      <c r="S36" s="11"/>
      <c r="T36" s="8">
        <v>769</v>
      </c>
      <c r="U36" s="11" t="s">
        <v>12</v>
      </c>
      <c r="V36" s="8">
        <v>786</v>
      </c>
      <c r="W36" s="147">
        <f t="shared" si="6"/>
        <v>1.2999999999999976</v>
      </c>
      <c r="X36" s="26"/>
    </row>
    <row r="37" spans="1:25" ht="15.75" x14ac:dyDescent="0.2">
      <c r="A37" s="49">
        <v>5</v>
      </c>
      <c r="B37" s="50"/>
      <c r="C37" s="51" t="s">
        <v>27</v>
      </c>
      <c r="D37" s="52" t="s">
        <v>26</v>
      </c>
      <c r="E37" s="190"/>
      <c r="F37" s="190"/>
      <c r="G37" s="191"/>
      <c r="H37" s="46"/>
      <c r="I37" s="47"/>
      <c r="J37" s="41"/>
      <c r="K37" s="197"/>
      <c r="L37" s="198"/>
      <c r="M37" s="198"/>
      <c r="N37" s="198"/>
      <c r="O37" s="199"/>
      <c r="P37" s="11"/>
      <c r="Q37" s="11"/>
      <c r="R37" s="21"/>
      <c r="S37" s="11"/>
      <c r="T37" s="8">
        <v>787</v>
      </c>
      <c r="U37" s="11" t="s">
        <v>12</v>
      </c>
      <c r="V37" s="8">
        <v>804</v>
      </c>
      <c r="W37" s="147">
        <f t="shared" si="6"/>
        <v>1.1999999999999975</v>
      </c>
      <c r="X37" s="26"/>
    </row>
    <row r="38" spans="1:25" ht="15.75" x14ac:dyDescent="0.2">
      <c r="A38" s="49">
        <v>6</v>
      </c>
      <c r="B38" s="50"/>
      <c r="C38" s="51" t="s">
        <v>28</v>
      </c>
      <c r="D38" s="52" t="s">
        <v>26</v>
      </c>
      <c r="E38" s="190"/>
      <c r="F38" s="190"/>
      <c r="G38" s="191"/>
      <c r="H38" s="46"/>
      <c r="I38" s="47"/>
      <c r="J38" s="8"/>
      <c r="K38" s="197"/>
      <c r="L38" s="198"/>
      <c r="M38" s="198"/>
      <c r="N38" s="198"/>
      <c r="O38" s="199"/>
      <c r="P38" s="11"/>
      <c r="Q38" s="11"/>
      <c r="R38" s="21"/>
      <c r="S38" s="11"/>
      <c r="T38" s="8">
        <v>805</v>
      </c>
      <c r="U38" s="11" t="s">
        <v>12</v>
      </c>
      <c r="V38" s="8">
        <v>822</v>
      </c>
      <c r="W38" s="147">
        <f t="shared" si="6"/>
        <v>1.0999999999999974</v>
      </c>
      <c r="X38" s="26"/>
    </row>
    <row r="39" spans="1:25" ht="16.5" thickBot="1" x14ac:dyDescent="0.25">
      <c r="A39" s="53">
        <v>7</v>
      </c>
      <c r="B39" s="54"/>
      <c r="C39" s="55" t="s">
        <v>29</v>
      </c>
      <c r="D39" s="56" t="s">
        <v>26</v>
      </c>
      <c r="E39" s="192"/>
      <c r="F39" s="192"/>
      <c r="G39" s="193"/>
      <c r="H39" s="46"/>
      <c r="I39" s="47"/>
      <c r="J39" s="8"/>
      <c r="K39" s="197"/>
      <c r="L39" s="198"/>
      <c r="M39" s="198"/>
      <c r="N39" s="198"/>
      <c r="O39" s="199"/>
      <c r="P39" s="11"/>
      <c r="Q39" s="11"/>
      <c r="R39" s="58"/>
      <c r="S39" s="59"/>
      <c r="T39" s="62">
        <v>823</v>
      </c>
      <c r="U39" s="59" t="s">
        <v>12</v>
      </c>
      <c r="V39" s="62">
        <v>900</v>
      </c>
      <c r="W39" s="148">
        <f t="shared" si="6"/>
        <v>0.99999999999999745</v>
      </c>
      <c r="X39" s="60"/>
    </row>
    <row r="40" spans="1:25" ht="15.75" x14ac:dyDescent="0.2">
      <c r="A40" s="121">
        <v>8</v>
      </c>
      <c r="B40" s="103"/>
      <c r="C40" s="107" t="s">
        <v>30</v>
      </c>
      <c r="D40" s="111" t="s">
        <v>22</v>
      </c>
      <c r="E40" s="203" t="s">
        <v>70</v>
      </c>
      <c r="F40" s="203"/>
      <c r="G40" s="203"/>
      <c r="H40" s="46"/>
      <c r="I40" s="47"/>
      <c r="J40" s="8"/>
      <c r="K40" s="197"/>
      <c r="L40" s="198"/>
      <c r="M40" s="198"/>
      <c r="N40" s="198"/>
      <c r="O40" s="199"/>
      <c r="P40" s="11"/>
      <c r="Q40" s="11"/>
      <c r="R40" s="11"/>
      <c r="S40" s="11"/>
      <c r="X40" s="26"/>
    </row>
    <row r="41" spans="1:25" ht="15.75" x14ac:dyDescent="0.2">
      <c r="A41" s="122">
        <v>9</v>
      </c>
      <c r="B41" s="104"/>
      <c r="C41" s="108" t="s">
        <v>31</v>
      </c>
      <c r="D41" s="112" t="s">
        <v>32</v>
      </c>
      <c r="E41" s="203"/>
      <c r="F41" s="203"/>
      <c r="G41" s="203"/>
      <c r="H41" s="46"/>
      <c r="I41" s="47"/>
      <c r="J41" s="8"/>
      <c r="K41" s="197"/>
      <c r="L41" s="198"/>
      <c r="M41" s="198"/>
      <c r="N41" s="198"/>
      <c r="O41" s="199"/>
      <c r="P41" s="11"/>
      <c r="Q41" s="11"/>
      <c r="R41" s="11"/>
      <c r="S41" s="11"/>
      <c r="X41" s="26"/>
    </row>
    <row r="42" spans="1:25" ht="15.75" x14ac:dyDescent="0.2">
      <c r="A42" s="122">
        <v>10</v>
      </c>
      <c r="B42" s="104"/>
      <c r="C42" s="108" t="s">
        <v>33</v>
      </c>
      <c r="D42" s="112" t="s">
        <v>32</v>
      </c>
      <c r="E42" s="203"/>
      <c r="F42" s="203"/>
      <c r="G42" s="203"/>
      <c r="H42" s="46"/>
      <c r="I42" s="47"/>
      <c r="J42" s="57"/>
      <c r="K42" s="197"/>
      <c r="L42" s="198"/>
      <c r="M42" s="198"/>
      <c r="N42" s="198"/>
      <c r="O42" s="199"/>
      <c r="P42" s="11"/>
      <c r="Q42" s="11"/>
      <c r="R42" s="11"/>
      <c r="S42" s="11"/>
      <c r="T42" s="11"/>
      <c r="U42" s="11"/>
      <c r="V42" s="11"/>
      <c r="W42" s="11"/>
      <c r="X42" s="26"/>
    </row>
    <row r="43" spans="1:25" ht="15.75" x14ac:dyDescent="0.2">
      <c r="A43" s="122">
        <v>11</v>
      </c>
      <c r="B43" s="104"/>
      <c r="C43" s="108" t="s">
        <v>34</v>
      </c>
      <c r="D43" s="112" t="s">
        <v>22</v>
      </c>
      <c r="E43" s="203"/>
      <c r="F43" s="203"/>
      <c r="G43" s="203"/>
      <c r="H43" s="46"/>
      <c r="I43" s="47"/>
      <c r="J43" s="57"/>
      <c r="K43" s="197"/>
      <c r="L43" s="198"/>
      <c r="M43" s="198"/>
      <c r="N43" s="198"/>
      <c r="O43" s="199"/>
      <c r="P43" s="11"/>
      <c r="Q43" s="11"/>
      <c r="R43" s="11"/>
      <c r="S43" s="11"/>
      <c r="T43" s="11"/>
      <c r="U43" s="11"/>
      <c r="V43" s="11"/>
      <c r="W43" s="11"/>
      <c r="X43" s="26"/>
    </row>
    <row r="44" spans="1:25" ht="15.75" x14ac:dyDescent="0.2">
      <c r="A44" s="123">
        <v>12</v>
      </c>
      <c r="B44" s="104"/>
      <c r="C44" s="108" t="s">
        <v>35</v>
      </c>
      <c r="D44" s="112" t="s">
        <v>32</v>
      </c>
      <c r="E44" s="203"/>
      <c r="F44" s="203"/>
      <c r="G44" s="203"/>
      <c r="H44" s="46"/>
      <c r="I44" s="47"/>
      <c r="J44" s="8"/>
      <c r="K44" s="200"/>
      <c r="L44" s="201"/>
      <c r="M44" s="201"/>
      <c r="N44" s="201"/>
      <c r="O44" s="202"/>
      <c r="P44" s="11"/>
      <c r="Q44" s="11"/>
      <c r="R44" s="11"/>
      <c r="S44" s="11"/>
      <c r="T44" s="11"/>
      <c r="U44" s="11"/>
      <c r="V44" s="11"/>
      <c r="W44" s="11"/>
      <c r="X44" s="11"/>
      <c r="Y44" s="21"/>
    </row>
    <row r="45" spans="1:25" ht="15.75" customHeight="1" x14ac:dyDescent="0.2">
      <c r="A45" s="122">
        <v>13</v>
      </c>
      <c r="B45" s="105"/>
      <c r="C45" s="109" t="s">
        <v>36</v>
      </c>
      <c r="D45" s="113" t="s">
        <v>22</v>
      </c>
      <c r="E45" s="115"/>
      <c r="F45" s="105"/>
      <c r="G45" s="116"/>
      <c r="H45" s="61"/>
      <c r="I45" s="61"/>
      <c r="J45" s="8"/>
      <c r="K45" s="8"/>
      <c r="L45" s="11"/>
      <c r="M45" s="11"/>
      <c r="N45" s="8"/>
      <c r="O45" s="11"/>
      <c r="P45" s="11"/>
      <c r="Q45" s="11"/>
      <c r="R45" s="11"/>
      <c r="S45" s="11"/>
      <c r="T45" s="11"/>
      <c r="U45" s="11"/>
      <c r="V45" s="11"/>
      <c r="W45" s="11"/>
      <c r="X45" s="23"/>
    </row>
    <row r="46" spans="1:25" ht="15.75" x14ac:dyDescent="0.2">
      <c r="A46" s="124">
        <v>14</v>
      </c>
      <c r="B46" s="106"/>
      <c r="C46" s="110" t="s">
        <v>38</v>
      </c>
      <c r="D46" s="114"/>
      <c r="E46" s="106"/>
      <c r="F46" s="106"/>
      <c r="G46" s="117"/>
      <c r="H46" s="61"/>
      <c r="I46" s="61"/>
      <c r="J46" s="97"/>
      <c r="K46" s="97"/>
      <c r="L46" s="97"/>
      <c r="M46" s="97"/>
      <c r="N46" s="97"/>
      <c r="O46" s="97"/>
      <c r="P46" s="11"/>
      <c r="Q46" s="11"/>
      <c r="R46" s="11"/>
      <c r="S46" s="11"/>
      <c r="T46" s="11"/>
      <c r="U46" s="11"/>
      <c r="V46" s="11"/>
      <c r="W46" s="11"/>
      <c r="X46" s="23"/>
    </row>
    <row r="47" spans="1:25" ht="15.75" customHeight="1" x14ac:dyDescent="0.2">
      <c r="A47" s="67">
        <v>15</v>
      </c>
      <c r="B47" s="64"/>
      <c r="C47" s="86" t="s">
        <v>37</v>
      </c>
      <c r="D47" s="87" t="s">
        <v>22</v>
      </c>
      <c r="E47" s="208" t="s">
        <v>71</v>
      </c>
      <c r="F47" s="209"/>
      <c r="G47" s="210"/>
      <c r="H47" s="61"/>
      <c r="I47" s="61"/>
      <c r="J47" s="102"/>
      <c r="K47" s="102"/>
      <c r="L47" s="102"/>
      <c r="M47" s="102"/>
      <c r="N47" s="102"/>
      <c r="O47" s="102"/>
      <c r="P47" s="11"/>
      <c r="Q47" s="11"/>
      <c r="R47" s="11"/>
      <c r="S47" s="11"/>
      <c r="T47" s="11"/>
      <c r="U47" s="11"/>
      <c r="V47" s="11"/>
      <c r="W47" s="11"/>
      <c r="X47" s="23"/>
    </row>
    <row r="48" spans="1:25" ht="15.75" customHeight="1" x14ac:dyDescent="0.2">
      <c r="A48" s="67">
        <v>16</v>
      </c>
      <c r="B48" s="64"/>
      <c r="C48" s="65" t="s">
        <v>62</v>
      </c>
      <c r="D48" s="69" t="s">
        <v>22</v>
      </c>
      <c r="E48" s="211"/>
      <c r="F48" s="211"/>
      <c r="G48" s="212"/>
      <c r="H48" s="61"/>
      <c r="I48" s="61"/>
      <c r="J48" s="97"/>
      <c r="K48" s="97"/>
      <c r="L48" s="97"/>
      <c r="M48" s="97"/>
      <c r="N48" s="97"/>
      <c r="O48" s="97"/>
      <c r="P48" s="97"/>
      <c r="Q48" s="11"/>
      <c r="R48" s="11"/>
      <c r="S48" s="11"/>
      <c r="T48" s="11"/>
      <c r="U48" s="11"/>
      <c r="V48" s="11"/>
      <c r="W48" s="11"/>
      <c r="X48" s="23"/>
    </row>
    <row r="49" spans="1:24" ht="15.75" customHeight="1" x14ac:dyDescent="0.2">
      <c r="A49" s="89">
        <v>17</v>
      </c>
      <c r="B49" s="90"/>
      <c r="C49" s="91" t="s">
        <v>63</v>
      </c>
      <c r="D49" s="92" t="s">
        <v>26</v>
      </c>
      <c r="E49" s="213"/>
      <c r="F49" s="213"/>
      <c r="G49" s="214"/>
      <c r="H49" s="61"/>
      <c r="I49" s="61"/>
      <c r="J49" s="149" t="s">
        <v>76</v>
      </c>
      <c r="K49" s="150"/>
      <c r="L49" s="150"/>
      <c r="M49" s="150"/>
      <c r="N49" s="150"/>
      <c r="O49" s="150"/>
      <c r="P49" s="150"/>
      <c r="Q49" s="151"/>
      <c r="R49" s="11"/>
      <c r="S49" s="11"/>
      <c r="T49" s="11"/>
      <c r="U49" s="11"/>
      <c r="V49" s="11"/>
      <c r="W49" s="11"/>
      <c r="X49" s="23"/>
    </row>
    <row r="50" spans="1:24" ht="15.75" x14ac:dyDescent="0.2">
      <c r="A50" s="100">
        <v>18</v>
      </c>
      <c r="B50" s="98"/>
      <c r="C50" s="99" t="s">
        <v>39</v>
      </c>
      <c r="D50" s="66"/>
      <c r="E50" s="173" t="s">
        <v>67</v>
      </c>
      <c r="F50" s="174"/>
      <c r="G50" s="175"/>
      <c r="H50" s="93"/>
      <c r="I50" s="61"/>
      <c r="J50" s="152"/>
      <c r="K50" s="153"/>
      <c r="L50" s="153"/>
      <c r="M50" s="153"/>
      <c r="N50" s="153"/>
      <c r="O50" s="153"/>
      <c r="P50" s="153"/>
      <c r="Q50" s="154"/>
      <c r="X50" s="23"/>
    </row>
    <row r="51" spans="1:24" x14ac:dyDescent="0.2">
      <c r="A51" s="101">
        <v>19</v>
      </c>
      <c r="B51" s="95"/>
      <c r="C51" s="96" t="s">
        <v>40</v>
      </c>
      <c r="D51" s="96"/>
      <c r="E51" s="176"/>
      <c r="F51" s="176"/>
      <c r="G51" s="177"/>
      <c r="H51" s="94"/>
      <c r="I51" s="88"/>
      <c r="J51" s="152"/>
      <c r="K51" s="153"/>
      <c r="L51" s="153"/>
      <c r="M51" s="153"/>
      <c r="N51" s="153"/>
      <c r="O51" s="153"/>
      <c r="P51" s="153"/>
      <c r="Q51" s="154"/>
      <c r="R51" s="11"/>
      <c r="S51" s="11"/>
      <c r="T51" s="11"/>
      <c r="U51" s="11"/>
      <c r="V51" s="11"/>
      <c r="W51" s="11"/>
      <c r="X51" s="23"/>
    </row>
    <row r="52" spans="1:24" x14ac:dyDescent="0.2">
      <c r="J52" s="155"/>
      <c r="K52" s="156"/>
      <c r="L52" s="156"/>
      <c r="M52" s="156"/>
      <c r="N52" s="156"/>
      <c r="O52" s="156"/>
      <c r="P52" s="156"/>
      <c r="Q52" s="157"/>
      <c r="X52" s="23"/>
    </row>
    <row r="53" spans="1:24" ht="15.75" thickBot="1" x14ac:dyDescent="0.25">
      <c r="A53" s="62"/>
      <c r="B53" s="62"/>
      <c r="C53" s="59"/>
      <c r="D53" s="59"/>
      <c r="E53" s="59"/>
      <c r="F53" s="59"/>
      <c r="G53" s="59"/>
      <c r="H53" s="62"/>
      <c r="I53" s="62"/>
      <c r="J53" s="62"/>
      <c r="K53" s="62"/>
      <c r="L53" s="59"/>
      <c r="M53" s="59"/>
      <c r="N53" s="62"/>
      <c r="O53" s="59"/>
      <c r="P53" s="59"/>
      <c r="Q53" s="59"/>
      <c r="R53" s="59"/>
      <c r="S53" s="59"/>
      <c r="T53" s="59"/>
      <c r="U53" s="59"/>
      <c r="V53" s="59"/>
      <c r="W53" s="59"/>
      <c r="X53" s="63"/>
    </row>
  </sheetData>
  <sheetProtection algorithmName="SHA-512" hashValue="cK2xvOz7n3f8nCdr8bMoRDK2DvuCdopKaGXcZqCq250gZgLH05fRaoyk5ZZ5kGAtddo37hSNA2Xhb8/3/nxuiw==" saltValue="RScV6L13+dJe5uyx/x9w0w==" spinCount="100000" sheet="1" objects="1" scenarios="1"/>
  <mergeCells count="15">
    <mergeCell ref="J49:Q52"/>
    <mergeCell ref="A1:X1"/>
    <mergeCell ref="A2:X2"/>
    <mergeCell ref="A3:E5"/>
    <mergeCell ref="G3:L5"/>
    <mergeCell ref="N3:Q5"/>
    <mergeCell ref="R3:X5"/>
    <mergeCell ref="E50:G51"/>
    <mergeCell ref="T7:V7"/>
    <mergeCell ref="B20:D27"/>
    <mergeCell ref="E33:G39"/>
    <mergeCell ref="K35:O44"/>
    <mergeCell ref="E40:G44"/>
    <mergeCell ref="N20:Q24"/>
    <mergeCell ref="E47:G49"/>
  </mergeCells>
  <phoneticPr fontId="0" type="noConversion"/>
  <dataValidations count="12">
    <dataValidation type="custom" allowBlank="1" showInputMessage="1" showErrorMessage="1" errorTitle="Unzulässiger Gk!!" error="Jedes Prüfungsfach kann nur einmal gewählt werden!" sqref="I15 I7 I11" xr:uid="{00000000-0002-0000-0000-000000000000}">
      <formula1>COUNTIF($I:$I,I7)=1</formula1>
    </dataValidation>
    <dataValidation type="whole" allowBlank="1" showInputMessage="1" showErrorMessage="1" errorTitle="Unzulässige Punktzahl!" sqref="Q15 E7:E14 L7:L30 Q7 Q9 Q11 Q13" xr:uid="{00000000-0002-0000-0000-000002000000}">
      <formula1>1</formula1>
      <formula2>15</formula2>
    </dataValidation>
    <dataValidation type="whole" allowBlank="1" showInputMessage="1" showErrorMessage="1" errorTitle="Unzulässiger Lk!" sqref="B8:B10" xr:uid="{00000000-0002-0000-0000-000003000000}">
      <formula1>1</formula1>
      <formula2>7</formula2>
    </dataValidation>
    <dataValidation type="whole" allowBlank="1" showInputMessage="1" showErrorMessage="1" errorTitle="Unzulässiger Lk!" sqref="B12:B14" xr:uid="{00000000-0002-0000-0000-000004000000}">
      <formula1>8</formula1>
      <formula2>12</formula2>
    </dataValidation>
    <dataValidation type="custom" allowBlank="1" showInputMessage="1" showErrorMessage="1" errorTitle="Unzulässiger Lk!" sqref="B11 B7" xr:uid="{00000000-0002-0000-0000-000005000000}">
      <formula1>COUNTIF($B:$B,B7)=1</formula1>
    </dataValidation>
    <dataValidation type="whole" allowBlank="1" showInputMessage="1" showErrorMessage="1" errorTitle="Wert unzulässig!" sqref="I16:I18" xr:uid="{00000000-0002-0000-0000-000006000000}">
      <formula1>1</formula1>
      <formula2>17</formula2>
    </dataValidation>
    <dataValidation type="whole" allowBlank="1" showInputMessage="1" showErrorMessage="1" sqref="J19:J30" xr:uid="{BD463F60-BFE3-4532-80AC-8EB1EADB4CA4}">
      <formula1>1</formula1>
      <formula2>19</formula2>
    </dataValidation>
    <dataValidation type="whole" allowBlank="1" showInputMessage="1" showErrorMessage="1" errorTitle="Wert unzulässig!" sqref="I19:I30" xr:uid="{AB8D1E3F-831B-4696-AD13-5FB88FDECDEB}">
      <formula1>1</formula1>
      <formula2>19</formula2>
    </dataValidation>
    <dataValidation type="custom" showInputMessage="1" showErrorMessage="1" errorTitle="Unzulässige Punktzahl!" sqref="Q8" xr:uid="{DB43A9FC-2774-476C-82D3-DBAFD42B26E3}">
      <formula1>0</formula1>
    </dataValidation>
    <dataValidation type="custom" allowBlank="1" showInputMessage="1" showErrorMessage="1" errorTitle="Unzulässige Punktzahl!" sqref="Q10 Q12 Q14 Q16 Q17" xr:uid="{0A30491E-25A3-4BC5-A1BF-DFD67116F763}">
      <formula1>0</formula1>
    </dataValidation>
    <dataValidation type="whole" allowBlank="1" showInputMessage="1" showErrorMessage="1" sqref="Q18" xr:uid="{56393A00-ABB9-4F40-8349-6F38A5064C9E}">
      <formula1>0</formula1>
      <formula2>300</formula2>
    </dataValidation>
    <dataValidation type="whole" operator="notBetween" allowBlank="1" showInputMessage="1" showErrorMessage="1" sqref="L31 E15" xr:uid="{D1ED8933-42B9-42DA-B5E0-DB6B055A55C9}">
      <formula1>0</formula1>
      <formula2>15</formula2>
    </dataValidation>
  </dataValidations>
  <pageMargins left="0.23622047244094491" right="0.23622047244094491" top="0.35433070866141736" bottom="0.74803149606299213" header="0.31496062992125984" footer="0.31496062992125984"/>
  <pageSetup paperSize="9" scale="61" orientation="landscape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5 d N U h k i u f + k A A A A 9 Q A A A B I A H A B D b 2 5 m a W c v U G F j a 2 F n Z S 5 4 b W w g o h g A K K A U A A A A A A A A A A A A A A A A A A A A A A A A A A A A h Y + x D o I w G I R f h f w 7 b U U H Q n 7 K o G 6 S m J g Y 1 6 Z U a I R i a L G 8 m 4 O P 5 C u I U d T N 8 e 6 7 S + 7 u 1 x t m Q 1 M H F 9 V Z 3 Z o U Z o R B o I x s C 2 3 K F H p 3 D G P I O G 6 F P I l S B W P Y 2 G S w O o X K u X N C q f e e + D l p u 5 J G j M 3 o I d / s Z K U a E W p j n T B S w a d V / G 8 B x / 1 r D I 9 I v C A x G y c h n T z M t f n y a G R P + m P i s q 9 d 3 y l e q H C 1 R j p J p O 8 L / A F Q S w M E F A A C A A g A E 5 d N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O X T V I o i k e 4 D g A A A B E A A A A T A B w A R m 9 y b X V s Y X M v U 2 V j d G l v b j E u b S C i G A A o o B Q A A A A A A A A A A A A A A A A A A A A A A A A A A A A r T k 0 u y c z P U w i G 0 I b W A F B L A Q I t A B Q A A g A I A B O X T V I Z I r n / p A A A A P U A A A A S A A A A A A A A A A A A A A A A A A A A A A B D b 2 5 m a W c v U G F j a 2 F n Z S 5 4 b W x Q S w E C L Q A U A A I A C A A T l 0 1 S D 8 r p q 6 Q A A A D p A A A A E w A A A A A A A A A A A A A A A A D w A A A A W 0 N v b n R l b n R f V H l w Z X N d L n h t b F B L A Q I t A B Q A A g A I A B O X T V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t 5 l v d q j f z T Y T o 7 z Q n 6 Y r O A A A A A A I A A A A A A B B m A A A A A Q A A I A A A A L 5 l m E J a g F g t u A O a F a b 4 o Y X L r l g P M z Q z 9 j b 3 D i 0 e j O g 9 A A A A A A 6 A A A A A A g A A I A A A A I d w r j b D 9 P u w R x V G 6 7 S / 7 + L U z 1 A Y c p m U W 1 P d H J L e 4 o 0 t U A A A A F V r R O f 6 1 z C r t q y G o 8 6 q Q / E j y G 8 t G R o 8 G / B O 7 B 8 L 6 5 J m b k D a F E G U S s W + n M J K / M D C b K 2 7 9 e D O J g y Y K s j Y 9 Q k m h p j 8 R f O f w 4 P k F m q Z 7 t 5 7 C B F A Q A A A A N q y Q V 2 / d 2 4 + K O p T l 6 e P l c V 5 c N E p B u s 8 2 Y O d v F c E o V N B 1 B V p x G j F a H n d g s 2 / o G t I 8 2 n j S W U Z 1 0 q f N n u e y X 8 3 j R k = < / D a t a M a s h u p > 
</file>

<file path=customXml/itemProps1.xml><?xml version="1.0" encoding="utf-8"?>
<ds:datastoreItem xmlns:ds="http://schemas.openxmlformats.org/officeDocument/2006/customXml" ds:itemID="{2D9F3245-D89E-4F6E-B8AC-A321A01D58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2021-03-10T11:43:52Z</dcterms:created>
  <dcterms:modified xsi:type="dcterms:W3CDTF">2021-05-28T07:08:44Z</dcterms:modified>
</cp:coreProperties>
</file>